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anso\Downloads\"/>
    </mc:Choice>
  </mc:AlternateContent>
  <xr:revisionPtr revIDLastSave="0" documentId="13_ncr:1_{F6030C4B-3134-4B09-8D2C-8991AB031D6B}" xr6:coauthVersionLast="47" xr6:coauthVersionMax="47" xr10:uidLastSave="{00000000-0000-0000-0000-000000000000}"/>
  <bookViews>
    <workbookView xWindow="-108" yWindow="-108" windowWidth="23256" windowHeight="12456" tabRatio="873" xr2:uid="{00000000-000D-0000-FFFF-FFFF00000000}"/>
  </bookViews>
  <sheets>
    <sheet name="Overview" sheetId="25" r:id="rId1"/>
    <sheet name="R6 E (2)" sheetId="39" r:id="rId2"/>
    <sheet name="R6 E (1)" sheetId="38" r:id="rId3"/>
    <sheet name="R6 W (2)" sheetId="37" r:id="rId4"/>
    <sheet name="R6 W (1)" sheetId="36" r:id="rId5"/>
    <sheet name="R5 E (2)" sheetId="33" r:id="rId6"/>
    <sheet name="R5 E (1)" sheetId="32" r:id="rId7"/>
    <sheet name="R5 W (2)" sheetId="35" r:id="rId8"/>
    <sheet name="R5 W (1)" sheetId="34" r:id="rId9"/>
    <sheet name="R4 E (1)" sheetId="30" r:id="rId10"/>
    <sheet name="R4 E (2)" sheetId="29" r:id="rId11"/>
    <sheet name="R4 W (1)" sheetId="28" r:id="rId12"/>
    <sheet name="R4 W (2)" sheetId="27" r:id="rId13"/>
    <sheet name="Round 3 West (1)" sheetId="13" r:id="rId14"/>
    <sheet name="Round 3 West (2)" sheetId="14" r:id="rId15"/>
    <sheet name="Round 3 East (1)" sheetId="12" r:id="rId16"/>
    <sheet name="Round 3 East (2)" sheetId="5" r:id="rId17"/>
    <sheet name="R2 W (1)" sheetId="16" r:id="rId18"/>
    <sheet name="R2 W(2)" sheetId="17" r:id="rId19"/>
    <sheet name="R2 E(2)" sheetId="24" r:id="rId20"/>
    <sheet name="R2 E(1)" sheetId="23" r:id="rId21"/>
    <sheet name="R1 W (1)" sheetId="18" r:id="rId22"/>
    <sheet name="R1 W (2)" sheetId="19" r:id="rId23"/>
    <sheet name="R1 E(1)" sheetId="20" r:id="rId24"/>
    <sheet name="R1 E(2)" sheetId="21" r:id="rId25"/>
    <sheet name="Prototype" sheetId="1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5" l="1"/>
  <c r="J7" i="25"/>
  <c r="J9" i="25"/>
  <c r="J8" i="25"/>
  <c r="J19" i="25"/>
  <c r="J16" i="25"/>
  <c r="J18" i="25"/>
  <c r="J17" i="25"/>
  <c r="N38" i="39" l="1"/>
  <c r="M38" i="39"/>
  <c r="K38" i="39"/>
  <c r="J38" i="39"/>
  <c r="N34" i="39"/>
  <c r="M34" i="39"/>
  <c r="K34" i="39"/>
  <c r="J34" i="39"/>
  <c r="K30" i="39"/>
  <c r="J30" i="39"/>
  <c r="N29" i="39"/>
  <c r="M29" i="39"/>
  <c r="K29" i="39"/>
  <c r="J29" i="39"/>
  <c r="K25" i="39"/>
  <c r="J25" i="39"/>
  <c r="K24" i="39"/>
  <c r="J24" i="39"/>
  <c r="K23" i="39"/>
  <c r="J23" i="39"/>
  <c r="K22" i="39"/>
  <c r="J22" i="39"/>
  <c r="N21" i="39"/>
  <c r="M21" i="39"/>
  <c r="K21" i="39"/>
  <c r="J21" i="39"/>
  <c r="K17" i="39"/>
  <c r="J17" i="39"/>
  <c r="K16" i="39"/>
  <c r="J16" i="39"/>
  <c r="K15" i="39"/>
  <c r="J15" i="39"/>
  <c r="K14" i="39"/>
  <c r="J14" i="39"/>
  <c r="K13" i="39"/>
  <c r="J13" i="39"/>
  <c r="K12" i="39"/>
  <c r="J12" i="39"/>
  <c r="K11" i="39"/>
  <c r="J11" i="39"/>
  <c r="K10" i="39"/>
  <c r="J10" i="39"/>
  <c r="N9" i="39"/>
  <c r="M9" i="39"/>
  <c r="K9" i="39"/>
  <c r="J9" i="39"/>
  <c r="N38" i="38"/>
  <c r="M38" i="38"/>
  <c r="K38" i="38"/>
  <c r="J38" i="38"/>
  <c r="N34" i="38"/>
  <c r="M34" i="38"/>
  <c r="K34" i="38"/>
  <c r="J34" i="38"/>
  <c r="K30" i="38"/>
  <c r="J30" i="38"/>
  <c r="N29" i="38"/>
  <c r="M29" i="38"/>
  <c r="K29" i="38"/>
  <c r="J29" i="38"/>
  <c r="K25" i="38"/>
  <c r="J25" i="38"/>
  <c r="K24" i="38"/>
  <c r="J24" i="38"/>
  <c r="K23" i="38"/>
  <c r="J23" i="38"/>
  <c r="K22" i="38"/>
  <c r="J22" i="38"/>
  <c r="N21" i="38"/>
  <c r="M21" i="38"/>
  <c r="K21" i="38"/>
  <c r="J21" i="38"/>
  <c r="K17" i="38"/>
  <c r="J17" i="38"/>
  <c r="K16" i="38"/>
  <c r="J16" i="38"/>
  <c r="K15" i="38"/>
  <c r="J15" i="38"/>
  <c r="K14" i="38"/>
  <c r="J14" i="38"/>
  <c r="K13" i="38"/>
  <c r="J13" i="38"/>
  <c r="K12" i="38"/>
  <c r="J12" i="38"/>
  <c r="K11" i="38"/>
  <c r="J11" i="38"/>
  <c r="K10" i="38"/>
  <c r="J10" i="38"/>
  <c r="N9" i="38"/>
  <c r="M9" i="38"/>
  <c r="K9" i="38"/>
  <c r="J9" i="38"/>
  <c r="N38" i="37"/>
  <c r="M38" i="37"/>
  <c r="K38" i="37"/>
  <c r="J38" i="37"/>
  <c r="N34" i="37"/>
  <c r="M34" i="37"/>
  <c r="K34" i="37"/>
  <c r="J34" i="37"/>
  <c r="K30" i="37"/>
  <c r="J30" i="37"/>
  <c r="N29" i="37"/>
  <c r="M29" i="37"/>
  <c r="K29" i="37"/>
  <c r="J29" i="37"/>
  <c r="K25" i="37"/>
  <c r="J25" i="37"/>
  <c r="K24" i="37"/>
  <c r="J24" i="37"/>
  <c r="K23" i="37"/>
  <c r="J23" i="37"/>
  <c r="K22" i="37"/>
  <c r="J22" i="37"/>
  <c r="N21" i="37"/>
  <c r="M21" i="37"/>
  <c r="K21" i="37"/>
  <c r="J21" i="37"/>
  <c r="K17" i="37"/>
  <c r="J17" i="37"/>
  <c r="K16" i="37"/>
  <c r="J16" i="37"/>
  <c r="K15" i="37"/>
  <c r="J15" i="37"/>
  <c r="K14" i="37"/>
  <c r="J14" i="37"/>
  <c r="K13" i="37"/>
  <c r="J13" i="37"/>
  <c r="K12" i="37"/>
  <c r="J12" i="37"/>
  <c r="K11" i="37"/>
  <c r="J11" i="37"/>
  <c r="K10" i="37"/>
  <c r="J10" i="37"/>
  <c r="N9" i="37"/>
  <c r="M9" i="37"/>
  <c r="K9" i="37"/>
  <c r="J9" i="37"/>
  <c r="N38" i="36"/>
  <c r="M38" i="36"/>
  <c r="K38" i="36"/>
  <c r="J38" i="36"/>
  <c r="N34" i="36"/>
  <c r="M34" i="36"/>
  <c r="K34" i="36"/>
  <c r="J34" i="36"/>
  <c r="K30" i="36"/>
  <c r="J30" i="36"/>
  <c r="N29" i="36"/>
  <c r="M29" i="36"/>
  <c r="K29" i="36"/>
  <c r="J29" i="36"/>
  <c r="K25" i="36"/>
  <c r="J25" i="36"/>
  <c r="K24" i="36"/>
  <c r="J24" i="36"/>
  <c r="K23" i="36"/>
  <c r="J23" i="36"/>
  <c r="K22" i="36"/>
  <c r="J22" i="36"/>
  <c r="N21" i="36"/>
  <c r="M21" i="36"/>
  <c r="K21" i="36"/>
  <c r="J21" i="36"/>
  <c r="K17" i="36"/>
  <c r="J17" i="36"/>
  <c r="K16" i="36"/>
  <c r="J16" i="36"/>
  <c r="K15" i="36"/>
  <c r="J15" i="36"/>
  <c r="K14" i="36"/>
  <c r="J14" i="36"/>
  <c r="K13" i="36"/>
  <c r="J13" i="36"/>
  <c r="K12" i="36"/>
  <c r="J12" i="36"/>
  <c r="K11" i="36"/>
  <c r="J11" i="36"/>
  <c r="K10" i="36"/>
  <c r="J10" i="36"/>
  <c r="N9" i="36"/>
  <c r="M9" i="36"/>
  <c r="K9" i="36"/>
  <c r="J9" i="36"/>
  <c r="N38" i="35"/>
  <c r="M38" i="35"/>
  <c r="K38" i="35"/>
  <c r="J38" i="35"/>
  <c r="N34" i="35"/>
  <c r="M34" i="35"/>
  <c r="K34" i="35"/>
  <c r="J34" i="35"/>
  <c r="K30" i="35"/>
  <c r="J30" i="35"/>
  <c r="N29" i="35"/>
  <c r="M29" i="35"/>
  <c r="K29" i="35"/>
  <c r="J29" i="35"/>
  <c r="K25" i="35"/>
  <c r="J25" i="35"/>
  <c r="K24" i="35"/>
  <c r="J24" i="35"/>
  <c r="K23" i="35"/>
  <c r="J23" i="35"/>
  <c r="K22" i="35"/>
  <c r="J22" i="35"/>
  <c r="N21" i="35"/>
  <c r="M21" i="35"/>
  <c r="K21" i="35"/>
  <c r="J21" i="35"/>
  <c r="K17" i="35"/>
  <c r="J17" i="35"/>
  <c r="K16" i="35"/>
  <c r="J16" i="35"/>
  <c r="K15" i="35"/>
  <c r="J15" i="35"/>
  <c r="K14" i="35"/>
  <c r="J14" i="35"/>
  <c r="K13" i="35"/>
  <c r="J13" i="35"/>
  <c r="K12" i="35"/>
  <c r="J12" i="35"/>
  <c r="K11" i="35"/>
  <c r="J11" i="35"/>
  <c r="K10" i="35"/>
  <c r="J10" i="35"/>
  <c r="N9" i="35"/>
  <c r="M9" i="35"/>
  <c r="K9" i="35"/>
  <c r="J9" i="35"/>
  <c r="N38" i="34"/>
  <c r="M38" i="34"/>
  <c r="K38" i="34"/>
  <c r="J38" i="34"/>
  <c r="N34" i="34"/>
  <c r="M34" i="34"/>
  <c r="K34" i="34"/>
  <c r="J34" i="34"/>
  <c r="K30" i="34"/>
  <c r="J30" i="34"/>
  <c r="N29" i="34"/>
  <c r="M29" i="34"/>
  <c r="K29" i="34"/>
  <c r="J29" i="34"/>
  <c r="K25" i="34"/>
  <c r="J25" i="34"/>
  <c r="K24" i="34"/>
  <c r="J24" i="34"/>
  <c r="K23" i="34"/>
  <c r="J23" i="34"/>
  <c r="K22" i="34"/>
  <c r="J22" i="34"/>
  <c r="N21" i="34"/>
  <c r="M21" i="34"/>
  <c r="K21" i="34"/>
  <c r="J21" i="34"/>
  <c r="K17" i="34"/>
  <c r="J17" i="34"/>
  <c r="K16" i="34"/>
  <c r="J16" i="34"/>
  <c r="K15" i="34"/>
  <c r="J15" i="34"/>
  <c r="K14" i="34"/>
  <c r="J14" i="34"/>
  <c r="K13" i="34"/>
  <c r="J13" i="34"/>
  <c r="K12" i="34"/>
  <c r="J12" i="34"/>
  <c r="K11" i="34"/>
  <c r="J11" i="34"/>
  <c r="K10" i="34"/>
  <c r="J10" i="34"/>
  <c r="N9" i="34"/>
  <c r="M9" i="34"/>
  <c r="K9" i="34"/>
  <c r="J9" i="34"/>
  <c r="N38" i="33"/>
  <c r="M38" i="33"/>
  <c r="K38" i="33"/>
  <c r="J38" i="33"/>
  <c r="N34" i="33"/>
  <c r="M34" i="33"/>
  <c r="K34" i="33"/>
  <c r="J34" i="33"/>
  <c r="K30" i="33"/>
  <c r="J30" i="33"/>
  <c r="N29" i="33"/>
  <c r="M29" i="33"/>
  <c r="K29" i="33"/>
  <c r="J29" i="33"/>
  <c r="K25" i="33"/>
  <c r="J25" i="33"/>
  <c r="K24" i="33"/>
  <c r="J24" i="33"/>
  <c r="K23" i="33"/>
  <c r="J23" i="33"/>
  <c r="K22" i="33"/>
  <c r="J22" i="33"/>
  <c r="N21" i="33"/>
  <c r="M21" i="33"/>
  <c r="K21" i="33"/>
  <c r="J21" i="33"/>
  <c r="K17" i="33"/>
  <c r="J17" i="33"/>
  <c r="K16" i="33"/>
  <c r="J16" i="33"/>
  <c r="K15" i="33"/>
  <c r="J15" i="33"/>
  <c r="K14" i="33"/>
  <c r="J14" i="33"/>
  <c r="K13" i="33"/>
  <c r="J13" i="33"/>
  <c r="K12" i="33"/>
  <c r="J12" i="33"/>
  <c r="K11" i="33"/>
  <c r="J11" i="33"/>
  <c r="K10" i="33"/>
  <c r="J10" i="33"/>
  <c r="N9" i="33"/>
  <c r="M9" i="33"/>
  <c r="K9" i="33"/>
  <c r="J9" i="33"/>
  <c r="N38" i="32"/>
  <c r="M38" i="32"/>
  <c r="K38" i="32"/>
  <c r="J38" i="32"/>
  <c r="N34" i="32"/>
  <c r="M34" i="32"/>
  <c r="K34" i="32"/>
  <c r="J34" i="32"/>
  <c r="K30" i="32"/>
  <c r="J30" i="32"/>
  <c r="N29" i="32"/>
  <c r="M29" i="32"/>
  <c r="K29" i="32"/>
  <c r="J29" i="32"/>
  <c r="K25" i="32"/>
  <c r="J25" i="32"/>
  <c r="K24" i="32"/>
  <c r="J24" i="32"/>
  <c r="K23" i="32"/>
  <c r="J23" i="32"/>
  <c r="K22" i="32"/>
  <c r="J22" i="32"/>
  <c r="N21" i="32"/>
  <c r="M21" i="32"/>
  <c r="K21" i="32"/>
  <c r="J21" i="32"/>
  <c r="K17" i="32"/>
  <c r="J17" i="32"/>
  <c r="K16" i="32"/>
  <c r="J16" i="32"/>
  <c r="K15" i="32"/>
  <c r="J15" i="32"/>
  <c r="K14" i="32"/>
  <c r="J14" i="32"/>
  <c r="K13" i="32"/>
  <c r="J13" i="32"/>
  <c r="K12" i="32"/>
  <c r="J12" i="32"/>
  <c r="K11" i="32"/>
  <c r="J11" i="32"/>
  <c r="K10" i="32"/>
  <c r="J10" i="32"/>
  <c r="N9" i="32"/>
  <c r="M9" i="32"/>
  <c r="K9" i="32"/>
  <c r="J9" i="32"/>
  <c r="M7" i="30"/>
  <c r="N38" i="30"/>
  <c r="M38" i="30"/>
  <c r="K38" i="30"/>
  <c r="J38" i="30"/>
  <c r="N34" i="30"/>
  <c r="M34" i="30"/>
  <c r="K34" i="30"/>
  <c r="J34" i="30"/>
  <c r="K30" i="30"/>
  <c r="J30" i="30"/>
  <c r="N29" i="30"/>
  <c r="M29" i="30"/>
  <c r="K29" i="30"/>
  <c r="J29" i="30"/>
  <c r="K25" i="30"/>
  <c r="J25" i="30"/>
  <c r="K24" i="30"/>
  <c r="J24" i="30"/>
  <c r="K23" i="30"/>
  <c r="J23" i="30"/>
  <c r="K22" i="30"/>
  <c r="J22" i="30"/>
  <c r="N21" i="30"/>
  <c r="M21" i="30"/>
  <c r="K21" i="30"/>
  <c r="J21" i="30"/>
  <c r="K17" i="30"/>
  <c r="J17" i="30"/>
  <c r="K16" i="30"/>
  <c r="J16" i="30"/>
  <c r="K15" i="30"/>
  <c r="J15" i="30"/>
  <c r="K14" i="30"/>
  <c r="J14" i="30"/>
  <c r="K13" i="30"/>
  <c r="J13" i="30"/>
  <c r="K12" i="30"/>
  <c r="J12" i="30"/>
  <c r="K11" i="30"/>
  <c r="J11" i="30"/>
  <c r="K10" i="30"/>
  <c r="J10" i="30"/>
  <c r="N9" i="30"/>
  <c r="N6" i="30" s="1"/>
  <c r="N7" i="30" s="1"/>
  <c r="M9" i="30"/>
  <c r="M6" i="30" s="1"/>
  <c r="K9" i="30"/>
  <c r="K6" i="30" s="1"/>
  <c r="J9" i="30"/>
  <c r="J6" i="30" s="1"/>
  <c r="N38" i="29"/>
  <c r="M38" i="29"/>
  <c r="K38" i="29"/>
  <c r="J38" i="29"/>
  <c r="N34" i="29"/>
  <c r="M34" i="29"/>
  <c r="K34" i="29"/>
  <c r="J34" i="29"/>
  <c r="K30" i="29"/>
  <c r="J30" i="29"/>
  <c r="N29" i="29"/>
  <c r="M29" i="29"/>
  <c r="K29" i="29"/>
  <c r="J29" i="29"/>
  <c r="K25" i="29"/>
  <c r="J25" i="29"/>
  <c r="K24" i="29"/>
  <c r="J24" i="29"/>
  <c r="K23" i="29"/>
  <c r="J23" i="29"/>
  <c r="K22" i="29"/>
  <c r="J22" i="29"/>
  <c r="N21" i="29"/>
  <c r="N6" i="29" s="1"/>
  <c r="N7" i="29" s="1"/>
  <c r="M21" i="29"/>
  <c r="K21" i="29"/>
  <c r="J21" i="29"/>
  <c r="K17" i="29"/>
  <c r="J17" i="29"/>
  <c r="K16" i="29"/>
  <c r="J16" i="29"/>
  <c r="K15" i="29"/>
  <c r="J15" i="29"/>
  <c r="K14" i="29"/>
  <c r="J14" i="29"/>
  <c r="K13" i="29"/>
  <c r="J13" i="29"/>
  <c r="K12" i="29"/>
  <c r="J12" i="29"/>
  <c r="K11" i="29"/>
  <c r="J11" i="29"/>
  <c r="K10" i="29"/>
  <c r="J10" i="29"/>
  <c r="N9" i="29"/>
  <c r="M9" i="29"/>
  <c r="M6" i="29" s="1"/>
  <c r="M7" i="29" s="1"/>
  <c r="K9" i="29"/>
  <c r="K6" i="29" s="1"/>
  <c r="J9" i="29"/>
  <c r="J6" i="29" s="1"/>
  <c r="N38" i="28"/>
  <c r="M38" i="28"/>
  <c r="K38" i="28"/>
  <c r="J38" i="28"/>
  <c r="N34" i="28"/>
  <c r="M34" i="28"/>
  <c r="K34" i="28"/>
  <c r="J34" i="28"/>
  <c r="K30" i="28"/>
  <c r="J30" i="28"/>
  <c r="N29" i="28"/>
  <c r="M29" i="28"/>
  <c r="K29" i="28"/>
  <c r="J29" i="28"/>
  <c r="K25" i="28"/>
  <c r="J25" i="28"/>
  <c r="K24" i="28"/>
  <c r="J24" i="28"/>
  <c r="K23" i="28"/>
  <c r="J23" i="28"/>
  <c r="K22" i="28"/>
  <c r="J22" i="28"/>
  <c r="N21" i="28"/>
  <c r="M21" i="28"/>
  <c r="K21" i="28"/>
  <c r="J21" i="28"/>
  <c r="K17" i="28"/>
  <c r="J17" i="28"/>
  <c r="K16" i="28"/>
  <c r="J16" i="28"/>
  <c r="K15" i="28"/>
  <c r="J15" i="28"/>
  <c r="K14" i="28"/>
  <c r="J14" i="28"/>
  <c r="K13" i="28"/>
  <c r="J13" i="28"/>
  <c r="K12" i="28"/>
  <c r="J12" i="28"/>
  <c r="K11" i="28"/>
  <c r="J11" i="28"/>
  <c r="K10" i="28"/>
  <c r="J10" i="28"/>
  <c r="N9" i="28"/>
  <c r="N6" i="28" s="1"/>
  <c r="N7" i="28" s="1"/>
  <c r="M9" i="28"/>
  <c r="M6" i="28" s="1"/>
  <c r="M7" i="28" s="1"/>
  <c r="K9" i="28"/>
  <c r="K6" i="28" s="1"/>
  <c r="J9" i="28"/>
  <c r="J6" i="28" s="1"/>
  <c r="N38" i="27"/>
  <c r="M38" i="27"/>
  <c r="K38" i="27"/>
  <c r="J38" i="27"/>
  <c r="N34" i="27"/>
  <c r="N6" i="27" s="1"/>
  <c r="N7" i="27" s="1"/>
  <c r="M34" i="27"/>
  <c r="M6" i="27" s="1"/>
  <c r="M7" i="27" s="1"/>
  <c r="K34" i="27"/>
  <c r="J34" i="27"/>
  <c r="K30" i="27"/>
  <c r="J30" i="27"/>
  <c r="N29" i="27"/>
  <c r="M29" i="27"/>
  <c r="K29" i="27"/>
  <c r="J29" i="27"/>
  <c r="K25" i="27"/>
  <c r="J25" i="27"/>
  <c r="K24" i="27"/>
  <c r="J24" i="27"/>
  <c r="K23" i="27"/>
  <c r="J23" i="27"/>
  <c r="K22" i="27"/>
  <c r="J22" i="27"/>
  <c r="N21" i="27"/>
  <c r="M21" i="27"/>
  <c r="K21" i="27"/>
  <c r="J21" i="27"/>
  <c r="K17" i="27"/>
  <c r="J17" i="27"/>
  <c r="K16" i="27"/>
  <c r="J16" i="27"/>
  <c r="K15" i="27"/>
  <c r="J15" i="27"/>
  <c r="K14" i="27"/>
  <c r="J14" i="27"/>
  <c r="K13" i="27"/>
  <c r="J13" i="27"/>
  <c r="K12" i="27"/>
  <c r="J12" i="27"/>
  <c r="K11" i="27"/>
  <c r="J11" i="27"/>
  <c r="K10" i="27"/>
  <c r="J10" i="27"/>
  <c r="N9" i="27"/>
  <c r="M9" i="27"/>
  <c r="K9" i="27"/>
  <c r="K6" i="27" s="1"/>
  <c r="J9" i="27"/>
  <c r="J6" i="27" s="1"/>
  <c r="M6" i="39" l="1"/>
  <c r="M7" i="39" s="1"/>
  <c r="K6" i="39"/>
  <c r="N6" i="39"/>
  <c r="N7" i="39" s="1"/>
  <c r="J6" i="39"/>
  <c r="M6" i="38"/>
  <c r="M7" i="38" s="1"/>
  <c r="N6" i="38"/>
  <c r="N7" i="38" s="1"/>
  <c r="K6" i="38"/>
  <c r="J6" i="38"/>
  <c r="N6" i="36"/>
  <c r="N7" i="36" s="1"/>
  <c r="M6" i="36"/>
  <c r="M7" i="36" s="1"/>
  <c r="J6" i="36"/>
  <c r="K6" i="36"/>
  <c r="N6" i="37"/>
  <c r="N7" i="37" s="1"/>
  <c r="M6" i="37"/>
  <c r="M7" i="37" s="1"/>
  <c r="K6" i="37"/>
  <c r="J6" i="37"/>
  <c r="J6" i="35"/>
  <c r="M6" i="35"/>
  <c r="M7" i="35" s="1"/>
  <c r="N6" i="35"/>
  <c r="N7" i="35" s="1"/>
  <c r="K6" i="35"/>
  <c r="M6" i="34"/>
  <c r="M7" i="34" s="1"/>
  <c r="N6" i="34"/>
  <c r="N7" i="34" s="1"/>
  <c r="K6" i="34"/>
  <c r="J6" i="34"/>
  <c r="M6" i="33"/>
  <c r="M7" i="33" s="1"/>
  <c r="J6" i="33"/>
  <c r="N6" i="33"/>
  <c r="N7" i="33" s="1"/>
  <c r="K6" i="33"/>
  <c r="N6" i="32"/>
  <c r="N7" i="32" s="1"/>
  <c r="J6" i="32"/>
  <c r="M6" i="32"/>
  <c r="M7" i="32" s="1"/>
  <c r="K6" i="32"/>
  <c r="R4" i="25"/>
  <c r="K6" i="25" s="1"/>
  <c r="M6" i="24"/>
  <c r="N38" i="24"/>
  <c r="M38" i="24"/>
  <c r="K38" i="24"/>
  <c r="J38" i="24"/>
  <c r="N34" i="24"/>
  <c r="M34" i="24"/>
  <c r="K34" i="24"/>
  <c r="J34" i="24"/>
  <c r="K30" i="24"/>
  <c r="J30" i="24"/>
  <c r="N29" i="24"/>
  <c r="M29" i="24"/>
  <c r="K29" i="24"/>
  <c r="J29" i="24"/>
  <c r="K25" i="24"/>
  <c r="J25" i="24"/>
  <c r="K24" i="24"/>
  <c r="J24" i="24"/>
  <c r="K23" i="24"/>
  <c r="J23" i="24"/>
  <c r="K22" i="24"/>
  <c r="J22" i="24"/>
  <c r="N21" i="24"/>
  <c r="N6" i="24" s="1"/>
  <c r="N7" i="24" s="1"/>
  <c r="M21" i="24"/>
  <c r="K21" i="24"/>
  <c r="J21" i="24"/>
  <c r="K17" i="24"/>
  <c r="J17" i="24"/>
  <c r="K16" i="24"/>
  <c r="J16" i="24"/>
  <c r="K15" i="24"/>
  <c r="J15" i="24"/>
  <c r="K14" i="24"/>
  <c r="J14" i="24"/>
  <c r="K13" i="24"/>
  <c r="J13" i="24"/>
  <c r="K12" i="24"/>
  <c r="J12" i="24"/>
  <c r="K11" i="24"/>
  <c r="J11" i="24"/>
  <c r="K10" i="24"/>
  <c r="J10" i="24"/>
  <c r="N9" i="24"/>
  <c r="M9" i="24"/>
  <c r="K9" i="24"/>
  <c r="J9" i="24"/>
  <c r="N38" i="23"/>
  <c r="M38" i="23"/>
  <c r="K38" i="23"/>
  <c r="J38" i="23"/>
  <c r="N34" i="23"/>
  <c r="M34" i="23"/>
  <c r="K34" i="23"/>
  <c r="J34" i="23"/>
  <c r="K30" i="23"/>
  <c r="J30" i="23"/>
  <c r="N29" i="23"/>
  <c r="M29" i="23"/>
  <c r="K29" i="23"/>
  <c r="J29" i="23"/>
  <c r="K25" i="23"/>
  <c r="J25" i="23"/>
  <c r="K24" i="23"/>
  <c r="J24" i="23"/>
  <c r="K23" i="23"/>
  <c r="J23" i="23"/>
  <c r="K22" i="23"/>
  <c r="J22" i="23"/>
  <c r="N21" i="23"/>
  <c r="M21" i="23"/>
  <c r="K21" i="23"/>
  <c r="J21" i="23"/>
  <c r="K17" i="23"/>
  <c r="J17" i="23"/>
  <c r="K16" i="23"/>
  <c r="J16" i="23"/>
  <c r="K15" i="23"/>
  <c r="J15" i="23"/>
  <c r="K14" i="23"/>
  <c r="J14" i="23"/>
  <c r="K13" i="23"/>
  <c r="J13" i="23"/>
  <c r="K12" i="23"/>
  <c r="J12" i="23"/>
  <c r="K11" i="23"/>
  <c r="J11" i="23"/>
  <c r="K10" i="23"/>
  <c r="J10" i="23"/>
  <c r="N9" i="23"/>
  <c r="M9" i="23"/>
  <c r="K9" i="23"/>
  <c r="J9" i="23"/>
  <c r="N38" i="21"/>
  <c r="M38" i="21"/>
  <c r="K38" i="21"/>
  <c r="J38" i="21"/>
  <c r="N34" i="21"/>
  <c r="M34" i="21"/>
  <c r="K34" i="21"/>
  <c r="J34" i="21"/>
  <c r="K30" i="21"/>
  <c r="J30" i="21"/>
  <c r="N29" i="21"/>
  <c r="M29" i="21"/>
  <c r="K29" i="21"/>
  <c r="J29" i="21"/>
  <c r="K25" i="21"/>
  <c r="J25" i="21"/>
  <c r="K24" i="21"/>
  <c r="J24" i="21"/>
  <c r="K23" i="21"/>
  <c r="J23" i="21"/>
  <c r="K22" i="21"/>
  <c r="J22" i="21"/>
  <c r="N21" i="21"/>
  <c r="N6" i="21" s="1"/>
  <c r="N7" i="21" s="1"/>
  <c r="M21" i="21"/>
  <c r="K21" i="21"/>
  <c r="J21" i="21"/>
  <c r="K17" i="21"/>
  <c r="J17" i="21"/>
  <c r="K16" i="21"/>
  <c r="J16" i="21"/>
  <c r="K15" i="21"/>
  <c r="J15" i="21"/>
  <c r="K14" i="21"/>
  <c r="J14" i="21"/>
  <c r="K13" i="21"/>
  <c r="J13" i="21"/>
  <c r="K12" i="21"/>
  <c r="J12" i="21"/>
  <c r="K11" i="21"/>
  <c r="J11" i="21"/>
  <c r="K10" i="21"/>
  <c r="J10" i="21"/>
  <c r="N9" i="21"/>
  <c r="M9" i="21"/>
  <c r="K9" i="21"/>
  <c r="J9" i="21"/>
  <c r="N38" i="20"/>
  <c r="M38" i="20"/>
  <c r="K38" i="20"/>
  <c r="J38" i="20"/>
  <c r="N34" i="20"/>
  <c r="M34" i="20"/>
  <c r="K34" i="20"/>
  <c r="J34" i="20"/>
  <c r="K30" i="20"/>
  <c r="J30" i="20"/>
  <c r="N29" i="20"/>
  <c r="M29" i="20"/>
  <c r="K29" i="20"/>
  <c r="J29" i="20"/>
  <c r="K25" i="20"/>
  <c r="J25" i="20"/>
  <c r="K24" i="20"/>
  <c r="J24" i="20"/>
  <c r="K23" i="20"/>
  <c r="J23" i="20"/>
  <c r="K22" i="20"/>
  <c r="J22" i="20"/>
  <c r="N21" i="20"/>
  <c r="M21" i="20"/>
  <c r="K21" i="20"/>
  <c r="J21" i="20"/>
  <c r="K17" i="20"/>
  <c r="J17" i="20"/>
  <c r="K16" i="20"/>
  <c r="J16" i="20"/>
  <c r="K15" i="20"/>
  <c r="J15" i="20"/>
  <c r="K14" i="20"/>
  <c r="J14" i="20"/>
  <c r="K13" i="20"/>
  <c r="J13" i="20"/>
  <c r="K12" i="20"/>
  <c r="J12" i="20"/>
  <c r="K11" i="20"/>
  <c r="J11" i="20"/>
  <c r="K10" i="20"/>
  <c r="J10" i="20"/>
  <c r="N9" i="20"/>
  <c r="M9" i="20"/>
  <c r="K9" i="20"/>
  <c r="J9" i="20"/>
  <c r="N38" i="19"/>
  <c r="M38" i="19"/>
  <c r="K38" i="19"/>
  <c r="J38" i="19"/>
  <c r="N34" i="19"/>
  <c r="M34" i="19"/>
  <c r="K34" i="19"/>
  <c r="J34" i="19"/>
  <c r="K30" i="19"/>
  <c r="J30" i="19"/>
  <c r="N29" i="19"/>
  <c r="M29" i="19"/>
  <c r="K29" i="19"/>
  <c r="J29" i="19"/>
  <c r="K25" i="19"/>
  <c r="J25" i="19"/>
  <c r="K24" i="19"/>
  <c r="J24" i="19"/>
  <c r="K23" i="19"/>
  <c r="J23" i="19"/>
  <c r="K22" i="19"/>
  <c r="J22" i="19"/>
  <c r="N21" i="19"/>
  <c r="N6" i="19" s="1"/>
  <c r="N7" i="19" s="1"/>
  <c r="M21" i="19"/>
  <c r="M6" i="19" s="1"/>
  <c r="M7" i="19" s="1"/>
  <c r="K21" i="19"/>
  <c r="J21" i="19"/>
  <c r="K17" i="19"/>
  <c r="J17" i="19"/>
  <c r="K16" i="19"/>
  <c r="J16" i="19"/>
  <c r="K15" i="19"/>
  <c r="J15" i="19"/>
  <c r="K14" i="19"/>
  <c r="J14" i="19"/>
  <c r="K13" i="19"/>
  <c r="J13" i="19"/>
  <c r="K12" i="19"/>
  <c r="J12" i="19"/>
  <c r="K11" i="19"/>
  <c r="J11" i="19"/>
  <c r="K10" i="19"/>
  <c r="J10" i="19"/>
  <c r="N9" i="19"/>
  <c r="M9" i="19"/>
  <c r="K9" i="19"/>
  <c r="J9" i="19"/>
  <c r="N38" i="18"/>
  <c r="M38" i="18"/>
  <c r="K38" i="18"/>
  <c r="J38" i="18"/>
  <c r="N34" i="18"/>
  <c r="M34" i="18"/>
  <c r="K34" i="18"/>
  <c r="J34" i="18"/>
  <c r="K30" i="18"/>
  <c r="J30" i="18"/>
  <c r="N29" i="18"/>
  <c r="M29" i="18"/>
  <c r="K29" i="18"/>
  <c r="J29" i="18"/>
  <c r="K25" i="18"/>
  <c r="J25" i="18"/>
  <c r="K24" i="18"/>
  <c r="J24" i="18"/>
  <c r="K23" i="18"/>
  <c r="J23" i="18"/>
  <c r="K22" i="18"/>
  <c r="J22" i="18"/>
  <c r="N21" i="18"/>
  <c r="N6" i="18" s="1"/>
  <c r="N7" i="18" s="1"/>
  <c r="M21" i="18"/>
  <c r="K21" i="18"/>
  <c r="J21" i="18"/>
  <c r="K17" i="18"/>
  <c r="J17" i="18"/>
  <c r="K16" i="18"/>
  <c r="J16" i="18"/>
  <c r="K15" i="18"/>
  <c r="J15" i="18"/>
  <c r="K14" i="18"/>
  <c r="J14" i="18"/>
  <c r="K13" i="18"/>
  <c r="J13" i="18"/>
  <c r="K12" i="18"/>
  <c r="J12" i="18"/>
  <c r="K11" i="18"/>
  <c r="J11" i="18"/>
  <c r="K10" i="18"/>
  <c r="J10" i="18"/>
  <c r="N9" i="18"/>
  <c r="M9" i="18"/>
  <c r="K9" i="18"/>
  <c r="J9" i="18"/>
  <c r="N38" i="17"/>
  <c r="M38" i="17"/>
  <c r="K38" i="17"/>
  <c r="J38" i="17"/>
  <c r="N34" i="17"/>
  <c r="M34" i="17"/>
  <c r="K34" i="17"/>
  <c r="J34" i="17"/>
  <c r="K30" i="17"/>
  <c r="J30" i="17"/>
  <c r="N29" i="17"/>
  <c r="M29" i="17"/>
  <c r="K29" i="17"/>
  <c r="J29" i="17"/>
  <c r="K25" i="17"/>
  <c r="J25" i="17"/>
  <c r="K24" i="17"/>
  <c r="J24" i="17"/>
  <c r="K23" i="17"/>
  <c r="J23" i="17"/>
  <c r="K22" i="17"/>
  <c r="J22" i="17"/>
  <c r="N21" i="17"/>
  <c r="M21" i="17"/>
  <c r="K21" i="17"/>
  <c r="J21" i="17"/>
  <c r="K17" i="17"/>
  <c r="J17" i="17"/>
  <c r="K16" i="17"/>
  <c r="J16" i="17"/>
  <c r="K15" i="17"/>
  <c r="J15" i="17"/>
  <c r="K14" i="17"/>
  <c r="J14" i="17"/>
  <c r="K13" i="17"/>
  <c r="J13" i="17"/>
  <c r="K12" i="17"/>
  <c r="J12" i="17"/>
  <c r="K11" i="17"/>
  <c r="J11" i="17"/>
  <c r="K10" i="17"/>
  <c r="J10" i="17"/>
  <c r="N9" i="17"/>
  <c r="M9" i="17"/>
  <c r="K9" i="17"/>
  <c r="J9" i="17"/>
  <c r="N38" i="16"/>
  <c r="M38" i="16"/>
  <c r="K38" i="16"/>
  <c r="J38" i="16"/>
  <c r="N34" i="16"/>
  <c r="M34" i="16"/>
  <c r="K34" i="16"/>
  <c r="J34" i="16"/>
  <c r="K30" i="16"/>
  <c r="J30" i="16"/>
  <c r="N29" i="16"/>
  <c r="M29" i="16"/>
  <c r="K29" i="16"/>
  <c r="J29" i="16"/>
  <c r="K25" i="16"/>
  <c r="J25" i="16"/>
  <c r="K24" i="16"/>
  <c r="J24" i="16"/>
  <c r="K23" i="16"/>
  <c r="J23" i="16"/>
  <c r="K22" i="16"/>
  <c r="J22" i="16"/>
  <c r="N21" i="16"/>
  <c r="M21" i="16"/>
  <c r="M6" i="16" s="1"/>
  <c r="M7" i="16" s="1"/>
  <c r="K21" i="16"/>
  <c r="J21" i="16"/>
  <c r="K17" i="16"/>
  <c r="J17" i="16"/>
  <c r="K16" i="16"/>
  <c r="J16" i="16"/>
  <c r="K15" i="16"/>
  <c r="J15" i="16"/>
  <c r="K14" i="16"/>
  <c r="J14" i="16"/>
  <c r="K13" i="16"/>
  <c r="J13" i="16"/>
  <c r="K12" i="16"/>
  <c r="J12" i="16"/>
  <c r="K11" i="16"/>
  <c r="J11" i="16"/>
  <c r="K10" i="16"/>
  <c r="J10" i="16"/>
  <c r="N9" i="16"/>
  <c r="M9" i="16"/>
  <c r="K9" i="16"/>
  <c r="J9" i="16"/>
  <c r="N38" i="15"/>
  <c r="M38" i="15"/>
  <c r="K38" i="15"/>
  <c r="J38" i="15"/>
  <c r="N34" i="15"/>
  <c r="M34" i="15"/>
  <c r="K34" i="15"/>
  <c r="J34" i="15"/>
  <c r="K30" i="15"/>
  <c r="J30" i="15"/>
  <c r="N29" i="15"/>
  <c r="M29" i="15"/>
  <c r="K29" i="15"/>
  <c r="J29" i="15"/>
  <c r="K25" i="15"/>
  <c r="J25" i="15"/>
  <c r="K24" i="15"/>
  <c r="J24" i="15"/>
  <c r="K23" i="15"/>
  <c r="J23" i="15"/>
  <c r="K22" i="15"/>
  <c r="J22" i="15"/>
  <c r="N21" i="15"/>
  <c r="M21" i="15"/>
  <c r="K21" i="15"/>
  <c r="J21" i="15"/>
  <c r="K17" i="15"/>
  <c r="J17" i="15"/>
  <c r="K16" i="15"/>
  <c r="J16" i="15"/>
  <c r="K15" i="15"/>
  <c r="J15" i="15"/>
  <c r="K14" i="15"/>
  <c r="J14" i="15"/>
  <c r="K13" i="15"/>
  <c r="J13" i="15"/>
  <c r="K12" i="15"/>
  <c r="J12" i="15"/>
  <c r="K11" i="15"/>
  <c r="J11" i="15"/>
  <c r="K10" i="15"/>
  <c r="J10" i="15"/>
  <c r="N9" i="15"/>
  <c r="M9" i="15"/>
  <c r="K9" i="15"/>
  <c r="J9" i="15"/>
  <c r="J6" i="15" s="1"/>
  <c r="N6" i="15"/>
  <c r="N7" i="15" s="1"/>
  <c r="N38" i="14"/>
  <c r="M38" i="14"/>
  <c r="K38" i="14"/>
  <c r="J38" i="14"/>
  <c r="N34" i="14"/>
  <c r="M34" i="14"/>
  <c r="K34" i="14"/>
  <c r="J34" i="14"/>
  <c r="K30" i="14"/>
  <c r="J30" i="14"/>
  <c r="N29" i="14"/>
  <c r="M29" i="14"/>
  <c r="K29" i="14"/>
  <c r="J29" i="14"/>
  <c r="K25" i="14"/>
  <c r="J25" i="14"/>
  <c r="K24" i="14"/>
  <c r="J24" i="14"/>
  <c r="K23" i="14"/>
  <c r="J23" i="14"/>
  <c r="K22" i="14"/>
  <c r="J22" i="14"/>
  <c r="N21" i="14"/>
  <c r="M21" i="14"/>
  <c r="K21" i="14"/>
  <c r="J21" i="14"/>
  <c r="K17" i="14"/>
  <c r="J17" i="14"/>
  <c r="K16" i="14"/>
  <c r="J16" i="14"/>
  <c r="K15" i="14"/>
  <c r="J15" i="14"/>
  <c r="K14" i="14"/>
  <c r="J14" i="14"/>
  <c r="K13" i="14"/>
  <c r="J13" i="14"/>
  <c r="K12" i="14"/>
  <c r="J12" i="14"/>
  <c r="K11" i="14"/>
  <c r="J11" i="14"/>
  <c r="K10" i="14"/>
  <c r="J10" i="14"/>
  <c r="N9" i="14"/>
  <c r="M9" i="14"/>
  <c r="K9" i="14"/>
  <c r="J9" i="14"/>
  <c r="N38" i="13"/>
  <c r="M38" i="13"/>
  <c r="K38" i="13"/>
  <c r="J38" i="13"/>
  <c r="N34" i="13"/>
  <c r="M34" i="13"/>
  <c r="K34" i="13"/>
  <c r="J34" i="13"/>
  <c r="K30" i="13"/>
  <c r="J30" i="13"/>
  <c r="N29" i="13"/>
  <c r="M29" i="13"/>
  <c r="K29" i="13"/>
  <c r="J29" i="13"/>
  <c r="K25" i="13"/>
  <c r="J25" i="13"/>
  <c r="K24" i="13"/>
  <c r="J24" i="13"/>
  <c r="K23" i="13"/>
  <c r="J23" i="13"/>
  <c r="K22" i="13"/>
  <c r="J22" i="13"/>
  <c r="N21" i="13"/>
  <c r="M21" i="13"/>
  <c r="K21" i="13"/>
  <c r="J21" i="13"/>
  <c r="K17" i="13"/>
  <c r="J17" i="13"/>
  <c r="K16" i="13"/>
  <c r="J16" i="13"/>
  <c r="K15" i="13"/>
  <c r="J15" i="13"/>
  <c r="K14" i="13"/>
  <c r="J14" i="13"/>
  <c r="K13" i="13"/>
  <c r="J13" i="13"/>
  <c r="K12" i="13"/>
  <c r="J12" i="13"/>
  <c r="K11" i="13"/>
  <c r="J11" i="13"/>
  <c r="K10" i="13"/>
  <c r="J10" i="13"/>
  <c r="N9" i="13"/>
  <c r="M9" i="13"/>
  <c r="K9" i="13"/>
  <c r="J9" i="13"/>
  <c r="N38" i="12"/>
  <c r="M38" i="12"/>
  <c r="K38" i="12"/>
  <c r="J38" i="12"/>
  <c r="N34" i="12"/>
  <c r="M34" i="12"/>
  <c r="K34" i="12"/>
  <c r="J34" i="12"/>
  <c r="K30" i="12"/>
  <c r="J30" i="12"/>
  <c r="N29" i="12"/>
  <c r="M29" i="12"/>
  <c r="K29" i="12"/>
  <c r="J29" i="12"/>
  <c r="K25" i="12"/>
  <c r="J25" i="12"/>
  <c r="K24" i="12"/>
  <c r="J24" i="12"/>
  <c r="K23" i="12"/>
  <c r="J23" i="12"/>
  <c r="K22" i="12"/>
  <c r="J22" i="12"/>
  <c r="N21" i="12"/>
  <c r="M21" i="12"/>
  <c r="K21" i="12"/>
  <c r="J21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N9" i="12"/>
  <c r="M9" i="12"/>
  <c r="K9" i="12"/>
  <c r="J9" i="12"/>
  <c r="N21" i="5"/>
  <c r="N9" i="5"/>
  <c r="M38" i="5"/>
  <c r="N38" i="5"/>
  <c r="N34" i="5"/>
  <c r="N29" i="5"/>
  <c r="M29" i="5"/>
  <c r="M34" i="5"/>
  <c r="M21" i="5"/>
  <c r="M9" i="5"/>
  <c r="M6" i="5" s="1"/>
  <c r="M7" i="5" s="1"/>
  <c r="K30" i="5"/>
  <c r="K34" i="5"/>
  <c r="K38" i="5"/>
  <c r="J30" i="5"/>
  <c r="J34" i="5"/>
  <c r="J38" i="5"/>
  <c r="K29" i="5"/>
  <c r="J29" i="5"/>
  <c r="K25" i="5"/>
  <c r="J25" i="5"/>
  <c r="K24" i="5"/>
  <c r="J24" i="5"/>
  <c r="K23" i="5"/>
  <c r="J23" i="5"/>
  <c r="K22" i="5"/>
  <c r="J22" i="5"/>
  <c r="K21" i="5"/>
  <c r="J21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K10" i="5"/>
  <c r="J10" i="5"/>
  <c r="K9" i="5"/>
  <c r="J9" i="5"/>
  <c r="K9" i="25" l="1"/>
  <c r="K16" i="25"/>
  <c r="K8" i="25"/>
  <c r="K17" i="25"/>
  <c r="K19" i="25"/>
  <c r="K18" i="25"/>
  <c r="K7" i="25"/>
  <c r="M7" i="24"/>
  <c r="K6" i="15"/>
  <c r="M6" i="15"/>
  <c r="M7" i="15" s="1"/>
  <c r="J6" i="24"/>
  <c r="K6" i="24"/>
  <c r="N6" i="23"/>
  <c r="N7" i="23" s="1"/>
  <c r="M6" i="23"/>
  <c r="M7" i="23" s="1"/>
  <c r="K6" i="23"/>
  <c r="J6" i="23"/>
  <c r="M6" i="21"/>
  <c r="M7" i="21" s="1"/>
  <c r="K6" i="21"/>
  <c r="J6" i="21"/>
  <c r="M6" i="20"/>
  <c r="M7" i="20" s="1"/>
  <c r="N6" i="20"/>
  <c r="N7" i="20" s="1"/>
  <c r="J6" i="20"/>
  <c r="K6" i="20"/>
  <c r="J6" i="19"/>
  <c r="K6" i="19"/>
  <c r="M6" i="18"/>
  <c r="M7" i="18" s="1"/>
  <c r="J6" i="18"/>
  <c r="K6" i="18"/>
  <c r="M6" i="17"/>
  <c r="M7" i="17" s="1"/>
  <c r="N6" i="17"/>
  <c r="N7" i="17" s="1"/>
  <c r="J6" i="17"/>
  <c r="K6" i="17"/>
  <c r="N6" i="16"/>
  <c r="N7" i="16" s="1"/>
  <c r="K6" i="16"/>
  <c r="J6" i="16"/>
  <c r="M6" i="14"/>
  <c r="M7" i="14" s="1"/>
  <c r="N6" i="14"/>
  <c r="N7" i="14" s="1"/>
  <c r="J6" i="14"/>
  <c r="K6" i="14"/>
  <c r="N6" i="13"/>
  <c r="N7" i="13" s="1"/>
  <c r="K6" i="13"/>
  <c r="M6" i="13"/>
  <c r="M7" i="13" s="1"/>
  <c r="J6" i="13"/>
  <c r="N6" i="12"/>
  <c r="N7" i="12" s="1"/>
  <c r="K6" i="12"/>
  <c r="M6" i="12"/>
  <c r="M7" i="12" s="1"/>
  <c r="J6" i="12"/>
  <c r="N6" i="5"/>
  <c r="N7" i="5" s="1"/>
  <c r="K6" i="5"/>
  <c r="J6" i="5"/>
</calcChain>
</file>

<file path=xl/sharedStrings.xml><?xml version="1.0" encoding="utf-8"?>
<sst xmlns="http://schemas.openxmlformats.org/spreadsheetml/2006/main" count="1557" uniqueCount="291">
  <si>
    <t>Men's Singles</t>
  </si>
  <si>
    <t>Match</t>
  </si>
  <si>
    <t>Name (2st Team)</t>
  </si>
  <si>
    <t>Flyers</t>
  </si>
  <si>
    <t>Dario Huber</t>
  </si>
  <si>
    <t>Laurin Aerne</t>
  </si>
  <si>
    <t>Laurent Schroeder</t>
  </si>
  <si>
    <t>David Limacher</t>
  </si>
  <si>
    <t>Melody Hefti</t>
  </si>
  <si>
    <t>-</t>
  </si>
  <si>
    <t>Huber</t>
  </si>
  <si>
    <t>Baltensperger</t>
  </si>
  <si>
    <t>Lions</t>
  </si>
  <si>
    <t>Score</t>
  </si>
  <si>
    <t>Points</t>
  </si>
  <si>
    <t>Percentage</t>
  </si>
  <si>
    <t>Home Team</t>
  </si>
  <si>
    <t>Women's Singles</t>
  </si>
  <si>
    <t>Mixed Doubles</t>
  </si>
  <si>
    <t>Women's Doubles</t>
  </si>
  <si>
    <t>Men's Doubles</t>
  </si>
  <si>
    <t>Bears vs. Lakers</t>
  </si>
  <si>
    <t>Bears</t>
  </si>
  <si>
    <t>Lakers</t>
  </si>
  <si>
    <t>Owls vs. Capitals</t>
  </si>
  <si>
    <t>Owls</t>
  </si>
  <si>
    <t>Capitals</t>
  </si>
  <si>
    <t>Eagles vs. Dragons</t>
  </si>
  <si>
    <t>Eagles</t>
  </si>
  <si>
    <t>Dragons</t>
  </si>
  <si>
    <t>Nicola Senn</t>
  </si>
  <si>
    <t>Arno Kowalski</t>
  </si>
  <si>
    <t>Eric Berset</t>
  </si>
  <si>
    <t>Merlin Eisele</t>
  </si>
  <si>
    <t>Valentin Widmer</t>
  </si>
  <si>
    <t>Yanick Diabeli</t>
  </si>
  <si>
    <t>Thierry Luethi</t>
  </si>
  <si>
    <t>Karl Movidson</t>
  </si>
  <si>
    <t>Sophia Hummel</t>
  </si>
  <si>
    <t>Lara Ehrensberger</t>
  </si>
  <si>
    <t>Aurora Zurmuehle</t>
  </si>
  <si>
    <t>Jeannine Riedo</t>
  </si>
  <si>
    <t>Gilles Eckert</t>
  </si>
  <si>
    <t>Alea RU??</t>
  </si>
  <si>
    <t>Bastiaan Steiner</t>
  </si>
  <si>
    <t>Samira Marty</t>
  </si>
  <si>
    <t>Thierry Lüthi</t>
  </si>
  <si>
    <t>Alea Ryter</t>
  </si>
  <si>
    <t>Anna Zurbriggen</t>
  </si>
  <si>
    <t>Jeanine Riedo</t>
  </si>
  <si>
    <t>Nicolas Grünig</t>
  </si>
  <si>
    <t>Games Made</t>
  </si>
  <si>
    <t>Games Overall</t>
  </si>
  <si>
    <t>Cameron Alexander</t>
  </si>
  <si>
    <t>Fabien Dorey</t>
  </si>
  <si>
    <t>Christian Buechi</t>
  </si>
  <si>
    <t>Henry von der Schulenburg</t>
  </si>
  <si>
    <t xml:space="preserve">Cavalini </t>
  </si>
  <si>
    <t>Dorey</t>
  </si>
  <si>
    <t>Alexander</t>
  </si>
  <si>
    <t>Von der Schulenburg</t>
  </si>
  <si>
    <t>Buechi</t>
  </si>
  <si>
    <t>Haab</t>
  </si>
  <si>
    <t>Hefti</t>
  </si>
  <si>
    <t>Fehr</t>
  </si>
  <si>
    <t>Hubokova</t>
  </si>
  <si>
    <t>Graber</t>
  </si>
  <si>
    <t>Emelie Graber</t>
  </si>
  <si>
    <t>Mireia Fehr</t>
  </si>
  <si>
    <t>Hubekova</t>
  </si>
  <si>
    <t>Schnuck</t>
  </si>
  <si>
    <t>Noe Cavallini</t>
  </si>
  <si>
    <t>Tizian Hefti</t>
  </si>
  <si>
    <t>Raphal Baltensperger</t>
  </si>
  <si>
    <t>Morris Haab</t>
  </si>
  <si>
    <t>Yanis Schmid</t>
  </si>
  <si>
    <t>Antoine Bourguignou</t>
  </si>
  <si>
    <t>Mathie Chabloz</t>
  </si>
  <si>
    <t>Hugo Piquerez</t>
  </si>
  <si>
    <t>Philemon Isakov</t>
  </si>
  <si>
    <t>Fanny Andrey</t>
  </si>
  <si>
    <t>Anastasia Radovanivoic</t>
  </si>
  <si>
    <t>Alexandre Delfino</t>
  </si>
  <si>
    <t>Aurelie Kaelin</t>
  </si>
  <si>
    <t>Antoine Bourouignon</t>
  </si>
  <si>
    <t>Mathieu Chabloz</t>
  </si>
  <si>
    <t>Timo Schnegg</t>
  </si>
  <si>
    <t>Luka Obradovic</t>
  </si>
  <si>
    <t>Luka Petkovic</t>
  </si>
  <si>
    <t>Nikola Lazor</t>
  </si>
  <si>
    <t>Niculin Zach</t>
  </si>
  <si>
    <t>Reto Horst</t>
  </si>
  <si>
    <t>Lili Dall Bona</t>
  </si>
  <si>
    <t>Vera Brusa</t>
  </si>
  <si>
    <t>Patricia Gribi</t>
  </si>
  <si>
    <t>Anne Christine Leu</t>
  </si>
  <si>
    <t>Valerie Luethi</t>
  </si>
  <si>
    <t>Anastasia Radovanovic</t>
  </si>
  <si>
    <t xml:space="preserve"> (W.O.)</t>
  </si>
  <si>
    <t>(W.O.)</t>
  </si>
  <si>
    <t>Antoine Bourguignon</t>
  </si>
  <si>
    <t>Johan Nikles</t>
  </si>
  <si>
    <t>Melvin Pont</t>
  </si>
  <si>
    <t>Annis Rafiq</t>
  </si>
  <si>
    <t>Ayman Rafiq</t>
  </si>
  <si>
    <t>Youri Elia</t>
  </si>
  <si>
    <t>Andrin Saner</t>
  </si>
  <si>
    <t>Laurent Wickli</t>
  </si>
  <si>
    <t>Lionel Buck</t>
  </si>
  <si>
    <t>Manuel Mesmer</t>
  </si>
  <si>
    <t>Julian Kopp</t>
  </si>
  <si>
    <t>Stefanie Rienzo</t>
  </si>
  <si>
    <t>Pauline Wuarin</t>
  </si>
  <si>
    <t>Milana Lorenzi</t>
  </si>
  <si>
    <t>Giulia Mariani</t>
  </si>
  <si>
    <t>Ana-Maria Leonte</t>
  </si>
  <si>
    <t>Jana Janackova</t>
  </si>
  <si>
    <t>Gabriel Stadelmann</t>
  </si>
  <si>
    <t>Aniss Rafiq</t>
  </si>
  <si>
    <t xml:space="preserve"> </t>
  </si>
  <si>
    <t>Lausanne Owls vs. Basel Dragons</t>
  </si>
  <si>
    <t>Geneva Eagles vs. Bern Capitals</t>
  </si>
  <si>
    <t>Bern Capitals vs. Basel Dragons</t>
  </si>
  <si>
    <t>Geneva Eagles vs. Lausanne Owls</t>
  </si>
  <si>
    <t>Zürich Flyers vs. Lucern Lakers</t>
  </si>
  <si>
    <t>St. Gallen Bears vs. Zürich Flyers</t>
  </si>
  <si>
    <t>Lucerne Lakers vs. Zürich Lions</t>
  </si>
  <si>
    <t>WAT</t>
  </si>
  <si>
    <t>LAT</t>
  </si>
  <si>
    <t>MATCHES</t>
  </si>
  <si>
    <t>WINS</t>
  </si>
  <si>
    <t>POINTS</t>
  </si>
  <si>
    <t>TEAM</t>
  </si>
  <si>
    <t>EAST CONFERENCE</t>
  </si>
  <si>
    <t>WEST CONFERENCE</t>
  </si>
  <si>
    <t>Zürich Lions</t>
  </si>
  <si>
    <t>Lucerne Lakers</t>
  </si>
  <si>
    <t>Geneva Eagles</t>
  </si>
  <si>
    <t>Bern Capitals</t>
  </si>
  <si>
    <t>Basel Dragons</t>
  </si>
  <si>
    <t>Lausanne Owls</t>
  </si>
  <si>
    <t>Rounds played</t>
  </si>
  <si>
    <t>MAX POSSIBLE GAMES per Round</t>
  </si>
  <si>
    <t>MAX POSSIBLE GAMES until now</t>
  </si>
  <si>
    <t>Zürich Lions vs. St. Gallen Bears</t>
  </si>
  <si>
    <t>in %</t>
  </si>
  <si>
    <t>Zürich Flyers</t>
  </si>
  <si>
    <t>Lions vs. Flyers</t>
  </si>
  <si>
    <t>Team 1 vs. Team 2</t>
  </si>
  <si>
    <t>St Gallen Bears</t>
  </si>
  <si>
    <t>GAMES</t>
  </si>
  <si>
    <t>#</t>
  </si>
  <si>
    <t>Basel Dragons vs. Bern Capitals</t>
  </si>
  <si>
    <t>Lausanne Owls vs. Geneva Eagles</t>
  </si>
  <si>
    <t>w.o.</t>
  </si>
  <si>
    <t>St Gallen Bears vs. Zurich Lions</t>
  </si>
  <si>
    <t>Alex Schickhofer</t>
  </si>
  <si>
    <t>Theirry Luethi</t>
  </si>
  <si>
    <t>Noe Cavalini</t>
  </si>
  <si>
    <t>Rafael Hefti</t>
  </si>
  <si>
    <t>Elia Locher</t>
  </si>
  <si>
    <t>Schroeder</t>
  </si>
  <si>
    <t>Mika Steinmann</t>
  </si>
  <si>
    <t>Melody</t>
  </si>
  <si>
    <t>Ladina Bruhin</t>
  </si>
  <si>
    <t>Kim Feige</t>
  </si>
  <si>
    <t>Lea Gietz</t>
  </si>
  <si>
    <t>Balti</t>
  </si>
  <si>
    <t>David</t>
  </si>
  <si>
    <t>Yanis</t>
  </si>
  <si>
    <t>Mireia</t>
  </si>
  <si>
    <t>Lea</t>
  </si>
  <si>
    <t>Lucerne Lakers vs. Zurich Flyers</t>
  </si>
  <si>
    <t>Hartmann</t>
  </si>
  <si>
    <t>Zimmerman</t>
  </si>
  <si>
    <t>Haas</t>
  </si>
  <si>
    <t>Gantert</t>
  </si>
  <si>
    <t>Gian Gruenig</t>
  </si>
  <si>
    <t>Berset</t>
  </si>
  <si>
    <t>Ferran</t>
  </si>
  <si>
    <t>Eisele</t>
  </si>
  <si>
    <t>Muntwyler</t>
  </si>
  <si>
    <t>Gruenig Gian</t>
  </si>
  <si>
    <t>Zurmuhle</t>
  </si>
  <si>
    <t>Fischer</t>
  </si>
  <si>
    <t>Zurbrigen</t>
  </si>
  <si>
    <t>Schaelibaum</t>
  </si>
  <si>
    <t>Wildbolz</t>
  </si>
  <si>
    <t>Himmel</t>
  </si>
  <si>
    <t>Gruenig</t>
  </si>
  <si>
    <t>Zimmermann</t>
  </si>
  <si>
    <t>Luca Reinert</t>
  </si>
  <si>
    <t>Florence Bieri</t>
  </si>
  <si>
    <t>Bern Capitals vs. Geneva Eagles</t>
  </si>
  <si>
    <t>Zurich Flyers vs. St Gallen Bears</t>
  </si>
  <si>
    <t>Simon Muntwyler</t>
  </si>
  <si>
    <t>Sarah Zhyklyak</t>
  </si>
  <si>
    <t>Caroline Himmel</t>
  </si>
  <si>
    <t>Florence Fischer</t>
  </si>
  <si>
    <t>Nicolas Gruenig</t>
  </si>
  <si>
    <t>Erik Molvidson</t>
  </si>
  <si>
    <t>Karl Molvidson</t>
  </si>
  <si>
    <t>Ana-Leona Bandekov</t>
  </si>
  <si>
    <t>Ferron Romero</t>
  </si>
  <si>
    <t>Manuel Bernhard</t>
  </si>
  <si>
    <t>Sarah Zhylyak</t>
  </si>
  <si>
    <t>Ana-Leona Bandekow</t>
  </si>
  <si>
    <t>Yanick Diabek</t>
  </si>
  <si>
    <t>Zurich Lions vs. Lucerne Lakers</t>
  </si>
  <si>
    <t>Yannick Diabek</t>
  </si>
  <si>
    <t>Morris Haab (W.O. 3:6) (Tizian Hefti)</t>
  </si>
  <si>
    <t>Raphael</t>
  </si>
  <si>
    <t>Laurin</t>
  </si>
  <si>
    <t>Noe</t>
  </si>
  <si>
    <t>Marvin Gantert</t>
  </si>
  <si>
    <t>Alessia</t>
  </si>
  <si>
    <t>Aurora Zurmuhle</t>
  </si>
  <si>
    <t>Bern Capitals vs. Lausanne Owls</t>
  </si>
  <si>
    <t>Nikola  Lazor</t>
  </si>
  <si>
    <t>Robin Van den Hoeck</t>
  </si>
  <si>
    <t>Madeleine Graber</t>
  </si>
  <si>
    <t>Anne-Christine Leu</t>
  </si>
  <si>
    <t>Nikola</t>
  </si>
  <si>
    <t>Robin</t>
  </si>
  <si>
    <t>Madleine</t>
  </si>
  <si>
    <t>Anne-Christine</t>
  </si>
  <si>
    <t>Luana</t>
  </si>
  <si>
    <t>Xavier Maier</t>
  </si>
  <si>
    <t>Toufan Kashaev</t>
  </si>
  <si>
    <t>Jonathan Nicolet</t>
  </si>
  <si>
    <t>Anaki</t>
  </si>
  <si>
    <t>Ko</t>
  </si>
  <si>
    <t>Toufan</t>
  </si>
  <si>
    <t>Daria</t>
  </si>
  <si>
    <t>Nicolas Ulrich</t>
  </si>
  <si>
    <t>Gabriel</t>
  </si>
  <si>
    <t>Lionel</t>
  </si>
  <si>
    <t>Nicolas Kuepfer</t>
  </si>
  <si>
    <t>Melvin</t>
  </si>
  <si>
    <t>Aniss</t>
  </si>
  <si>
    <t>Youri</t>
  </si>
  <si>
    <t>Ayman</t>
  </si>
  <si>
    <t>Paul</t>
  </si>
  <si>
    <t>Ana-Maria</t>
  </si>
  <si>
    <t>Anna</t>
  </si>
  <si>
    <t>Ekaterina</t>
  </si>
  <si>
    <t>Kamila</t>
  </si>
  <si>
    <t>Manuel</t>
  </si>
  <si>
    <t>Nicolas</t>
  </si>
  <si>
    <t>Dariush</t>
  </si>
  <si>
    <t xml:space="preserve"> Basel Dragons vs. Geneva Eagles</t>
  </si>
  <si>
    <t>Timo Schnegg (9)</t>
  </si>
  <si>
    <t>Robin Van den Hoeck (9)</t>
  </si>
  <si>
    <t>Ko Otana (3)</t>
  </si>
  <si>
    <t>Xavier Maier (4)</t>
  </si>
  <si>
    <t>Nikola Lazor (9)</t>
  </si>
  <si>
    <t>Luka Petkovic (9)</t>
  </si>
  <si>
    <t>Ko Otana (4)</t>
  </si>
  <si>
    <t>Vera Brusa (9)</t>
  </si>
  <si>
    <t>Daria Mihokhina (7)</t>
  </si>
  <si>
    <t>Daria Mihokhina (9)</t>
  </si>
  <si>
    <t>Luana Gasteli (4)</t>
  </si>
  <si>
    <t xml:space="preserve"> Zurich Flyers vs. Zurich Lions</t>
  </si>
  <si>
    <t xml:space="preserve"> Lucerne Lakers vs. St Gallen Bears</t>
  </si>
  <si>
    <t>Moldvidosn</t>
  </si>
  <si>
    <t>Luethi</t>
  </si>
  <si>
    <t xml:space="preserve">Vogt </t>
  </si>
  <si>
    <t>Gruenig N</t>
  </si>
  <si>
    <t>Steiner</t>
  </si>
  <si>
    <t xml:space="preserve">Eiesle </t>
  </si>
  <si>
    <t>Ehrensberger</t>
  </si>
  <si>
    <t>Bandekow</t>
  </si>
  <si>
    <t>Marty</t>
  </si>
  <si>
    <t>Alea</t>
  </si>
  <si>
    <t>Zurbriggen</t>
  </si>
  <si>
    <t>Gruening N.</t>
  </si>
  <si>
    <t>Kowalski</t>
  </si>
  <si>
    <t>Moldvidson</t>
  </si>
  <si>
    <t>Gruenig M.</t>
  </si>
  <si>
    <t>Olivier</t>
  </si>
  <si>
    <t>Gietz</t>
  </si>
  <si>
    <t>Zhylyak</t>
  </si>
  <si>
    <t>Schaellibaum</t>
  </si>
  <si>
    <t xml:space="preserve"> Buechi</t>
  </si>
  <si>
    <t>Limacher</t>
  </si>
  <si>
    <t>Nohl</t>
  </si>
  <si>
    <t>Aerne</t>
  </si>
  <si>
    <t xml:space="preserve">Hefti </t>
  </si>
  <si>
    <t>Bergomi</t>
  </si>
  <si>
    <t>Schmid</t>
  </si>
  <si>
    <t>Schaelibuam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</si>
</sst>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8"/>
      <color theme="1"/>
      <name val="Caveat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b/>
      <sz val="22"/>
      <color theme="1"/>
      <name val="Arial"/>
      <family val="2"/>
      <scheme val="minor"/>
    </font>
    <font>
      <sz val="10"/>
      <color rgb="FF000000"/>
      <name val="Arial"/>
      <scheme val="minor"/>
    </font>
    <font>
      <b/>
      <sz val="24"/>
      <color rgb="FFFF0000"/>
      <name val="Arial"/>
      <family val="2"/>
      <scheme val="minor"/>
    </font>
    <font>
      <b/>
      <sz val="24"/>
      <color rgb="FF00B0F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0" tint="-0.34998626667073579"/>
      <name val="Arial"/>
      <family val="2"/>
      <scheme val="minor"/>
    </font>
    <font>
      <sz val="10"/>
      <color theme="0" tint="-0.499984740745262"/>
      <name val="Arial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9" fontId="0" fillId="0" borderId="0" xfId="1" applyFont="1"/>
    <xf numFmtId="1" fontId="0" fillId="0" borderId="0" xfId="0" applyNumberFormat="1"/>
    <xf numFmtId="0" fontId="1" fillId="0" borderId="0" xfId="0" quotePrefix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5" borderId="0" xfId="0" applyFont="1" applyFill="1"/>
    <xf numFmtId="0" fontId="0" fillId="5" borderId="0" xfId="0" applyFill="1" applyAlignment="1">
      <alignment horizontal="center"/>
    </xf>
    <xf numFmtId="9" fontId="0" fillId="5" borderId="1" xfId="1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4" fillId="0" borderId="3" xfId="0" applyFont="1" applyBorder="1"/>
    <xf numFmtId="0" fontId="0" fillId="0" borderId="3" xfId="0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0" fillId="3" borderId="1" xfId="0" applyFill="1" applyBorder="1"/>
    <xf numFmtId="0" fontId="10" fillId="3" borderId="0" xfId="0" applyFont="1" applyFill="1"/>
    <xf numFmtId="0" fontId="0" fillId="3" borderId="0" xfId="0" applyFill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1" fillId="3" borderId="0" xfId="0" applyFont="1" applyFill="1"/>
    <xf numFmtId="0" fontId="12" fillId="3" borderId="4" xfId="0" applyFont="1" applyFill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/>
    <xf numFmtId="0" fontId="11" fillId="3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1047023</xdr:colOff>
      <xdr:row>5</xdr:row>
      <xdr:rowOff>159456</xdr:rowOff>
    </xdr:from>
    <xdr:to>
      <xdr:col>3</xdr:col>
      <xdr:colOff>1212802</xdr:colOff>
      <xdr:row>7</xdr:row>
      <xdr:rowOff>597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B2D962-F6FA-3BE3-1078-5B00C0006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794" y="1002891"/>
          <a:ext cx="165779" cy="172987"/>
        </a:xfrm>
        <a:prstGeom prst="rect">
          <a:avLst/>
        </a:prstGeom>
      </xdr:spPr>
    </xdr:pic>
    <xdr:clientData/>
  </xdr:twoCellAnchor>
  <xdr:twoCellAnchor editAs="oneCell">
    <xdr:from>
      <xdr:col>3</xdr:col>
      <xdr:colOff>1070290</xdr:colOff>
      <xdr:row>8</xdr:row>
      <xdr:rowOff>11633</xdr:rowOff>
    </xdr:from>
    <xdr:to>
      <xdr:col>3</xdr:col>
      <xdr:colOff>1215710</xdr:colOff>
      <xdr:row>9</xdr:row>
      <xdr:rowOff>108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0B8F22-CB45-D5C3-D9A4-F7831D19F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9061" y="1361129"/>
          <a:ext cx="145420" cy="151635"/>
        </a:xfrm>
        <a:prstGeom prst="rect">
          <a:avLst/>
        </a:prstGeom>
      </xdr:spPr>
    </xdr:pic>
    <xdr:clientData/>
  </xdr:twoCellAnchor>
  <xdr:twoCellAnchor editAs="oneCell">
    <xdr:from>
      <xdr:col>3</xdr:col>
      <xdr:colOff>1044115</xdr:colOff>
      <xdr:row>4</xdr:row>
      <xdr:rowOff>165780</xdr:rowOff>
    </xdr:from>
    <xdr:to>
      <xdr:col>3</xdr:col>
      <xdr:colOff>1211532</xdr:colOff>
      <xdr:row>6</xdr:row>
      <xdr:rowOff>5818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3CB7805-8B65-FA64-87E2-8D39959E4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22886" y="840528"/>
          <a:ext cx="167417" cy="177412"/>
        </a:xfrm>
        <a:prstGeom prst="rect">
          <a:avLst/>
        </a:prstGeom>
      </xdr:spPr>
    </xdr:pic>
    <xdr:clientData/>
  </xdr:twoCellAnchor>
  <xdr:twoCellAnchor editAs="oneCell">
    <xdr:from>
      <xdr:col>3</xdr:col>
      <xdr:colOff>1047022</xdr:colOff>
      <xdr:row>7</xdr:row>
      <xdr:rowOff>2908</xdr:rowOff>
    </xdr:from>
    <xdr:to>
      <xdr:col>3</xdr:col>
      <xdr:colOff>1223679</xdr:colOff>
      <xdr:row>8</xdr:row>
      <xdr:rowOff>2908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46189F5-DB4D-4B56-4ED3-8EF0529D3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25793" y="1183717"/>
          <a:ext cx="176657" cy="168687"/>
        </a:xfrm>
        <a:prstGeom prst="rect">
          <a:avLst/>
        </a:prstGeom>
      </xdr:spPr>
    </xdr:pic>
    <xdr:clientData/>
  </xdr:twoCellAnchor>
  <xdr:twoCellAnchor editAs="oneCell">
    <xdr:from>
      <xdr:col>3</xdr:col>
      <xdr:colOff>1038102</xdr:colOff>
      <xdr:row>14</xdr:row>
      <xdr:rowOff>165777</xdr:rowOff>
    </xdr:from>
    <xdr:to>
      <xdr:col>3</xdr:col>
      <xdr:colOff>1211543</xdr:colOff>
      <xdr:row>16</xdr:row>
      <xdr:rowOff>5816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AABE84A-1C16-A575-7865-BDA531C1E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16873" y="2448869"/>
          <a:ext cx="173441" cy="177413"/>
        </a:xfrm>
        <a:prstGeom prst="rect">
          <a:avLst/>
        </a:prstGeom>
      </xdr:spPr>
    </xdr:pic>
    <xdr:clientData/>
  </xdr:twoCellAnchor>
  <xdr:twoCellAnchor editAs="oneCell">
    <xdr:from>
      <xdr:col>3</xdr:col>
      <xdr:colOff>1047023</xdr:colOff>
      <xdr:row>16</xdr:row>
      <xdr:rowOff>165779</xdr:rowOff>
    </xdr:from>
    <xdr:to>
      <xdr:col>3</xdr:col>
      <xdr:colOff>1215710</xdr:colOff>
      <xdr:row>18</xdr:row>
      <xdr:rowOff>5816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8BA612A-294C-359F-947B-6ED371AD1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25794" y="2786245"/>
          <a:ext cx="168687" cy="177411"/>
        </a:xfrm>
        <a:prstGeom prst="rect">
          <a:avLst/>
        </a:prstGeom>
      </xdr:spPr>
    </xdr:pic>
    <xdr:clientData/>
  </xdr:twoCellAnchor>
  <xdr:twoCellAnchor editAs="oneCell">
    <xdr:from>
      <xdr:col>3</xdr:col>
      <xdr:colOff>1052839</xdr:colOff>
      <xdr:row>16</xdr:row>
      <xdr:rowOff>2908</xdr:rowOff>
    </xdr:from>
    <xdr:to>
      <xdr:col>3</xdr:col>
      <xdr:colOff>1218618</xdr:colOff>
      <xdr:row>17</xdr:row>
      <xdr:rowOff>273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DD73F4F-5F62-252A-3845-D0C595C21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1610" y="2623374"/>
          <a:ext cx="165779" cy="164514"/>
        </a:xfrm>
        <a:prstGeom prst="rect">
          <a:avLst/>
        </a:prstGeom>
      </xdr:spPr>
    </xdr:pic>
    <xdr:clientData/>
  </xdr:twoCellAnchor>
  <xdr:twoCellAnchor editAs="oneCell">
    <xdr:from>
      <xdr:col>3</xdr:col>
      <xdr:colOff>1049930</xdr:colOff>
      <xdr:row>18</xdr:row>
      <xdr:rowOff>5815</xdr:rowOff>
    </xdr:from>
    <xdr:to>
      <xdr:col>3</xdr:col>
      <xdr:colOff>1218617</xdr:colOff>
      <xdr:row>18</xdr:row>
      <xdr:rowOff>162297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2D04A96-6CCB-6F9F-C80E-D8152A3EA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28701" y="2963655"/>
          <a:ext cx="168687" cy="161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0E0B4-9370-462D-807B-38E9858B5DE5}">
  <dimension ref="A1:W51"/>
  <sheetViews>
    <sheetView tabSelected="1" zoomScale="165" zoomScaleNormal="165" workbookViewId="0">
      <selection activeCell="Q6" sqref="Q6"/>
    </sheetView>
  </sheetViews>
  <sheetFormatPr defaultRowHeight="13.2"/>
  <cols>
    <col min="1" max="1" width="3" customWidth="1"/>
    <col min="2" max="2" width="1.6640625" customWidth="1"/>
    <col min="3" max="3" width="3.77734375" customWidth="1"/>
    <col min="4" max="4" width="17.88671875" customWidth="1"/>
    <col min="6" max="6" width="9.5546875" bestFit="1" customWidth="1"/>
    <col min="10" max="10" width="8.77734375" customWidth="1"/>
    <col min="12" max="12" width="1.6640625" customWidth="1"/>
    <col min="13" max="13" width="2.6640625" customWidth="1"/>
  </cols>
  <sheetData>
    <row r="1" spans="1:2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3.2" customHeight="1">
      <c r="A2" s="9"/>
      <c r="B2" s="10"/>
      <c r="C2" s="33" t="s">
        <v>133</v>
      </c>
      <c r="D2" s="33"/>
      <c r="E2" s="33"/>
      <c r="F2" s="33"/>
      <c r="G2" s="33"/>
      <c r="H2" s="33"/>
      <c r="I2" s="33"/>
      <c r="J2" s="33"/>
      <c r="K2" s="33"/>
      <c r="L2" s="10"/>
      <c r="M2" s="11"/>
      <c r="N2" s="30" t="s">
        <v>141</v>
      </c>
      <c r="O2" s="30"/>
      <c r="P2" s="30"/>
      <c r="Q2" s="30"/>
      <c r="R2" s="24">
        <v>6</v>
      </c>
      <c r="S2" s="11"/>
      <c r="T2" s="11"/>
      <c r="U2" s="11"/>
      <c r="V2" s="11"/>
      <c r="W2" s="11"/>
    </row>
    <row r="3" spans="1:23" ht="13.2" customHeight="1">
      <c r="A3" s="9"/>
      <c r="B3" s="10"/>
      <c r="C3" s="33"/>
      <c r="D3" s="33"/>
      <c r="E3" s="33"/>
      <c r="F3" s="33"/>
      <c r="G3" s="33"/>
      <c r="H3" s="33"/>
      <c r="I3" s="33"/>
      <c r="J3" s="33"/>
      <c r="K3" s="33"/>
      <c r="L3" s="10"/>
      <c r="M3" s="11"/>
      <c r="N3" s="24" t="s">
        <v>142</v>
      </c>
      <c r="O3" s="24"/>
      <c r="P3" s="24"/>
      <c r="Q3" s="24"/>
      <c r="R3" s="24">
        <v>162</v>
      </c>
      <c r="S3" s="11"/>
      <c r="T3" s="11"/>
      <c r="U3" s="11"/>
      <c r="V3" s="11"/>
      <c r="W3" s="11"/>
    </row>
    <row r="4" spans="1:23" ht="13.2" customHeight="1">
      <c r="A4" s="9"/>
      <c r="B4" s="10"/>
      <c r="C4" s="33"/>
      <c r="D4" s="33"/>
      <c r="E4" s="33"/>
      <c r="F4" s="33"/>
      <c r="G4" s="33"/>
      <c r="H4" s="33"/>
      <c r="I4" s="33"/>
      <c r="J4" s="33"/>
      <c r="K4" s="33"/>
      <c r="L4" s="10"/>
      <c r="M4" s="11"/>
      <c r="N4" s="24" t="s">
        <v>143</v>
      </c>
      <c r="O4" s="24"/>
      <c r="P4" s="24"/>
      <c r="Q4" s="24"/>
      <c r="R4" s="24">
        <f>R3*R2</f>
        <v>972</v>
      </c>
      <c r="S4" s="11"/>
      <c r="T4" s="11"/>
      <c r="U4" s="11"/>
      <c r="V4" s="11"/>
      <c r="W4" s="11"/>
    </row>
    <row r="5" spans="1:23">
      <c r="A5" s="9"/>
      <c r="B5" s="19"/>
      <c r="C5" s="25" t="s">
        <v>151</v>
      </c>
      <c r="D5" s="26" t="s">
        <v>132</v>
      </c>
      <c r="E5" s="27" t="s">
        <v>131</v>
      </c>
      <c r="F5" s="27" t="s">
        <v>129</v>
      </c>
      <c r="G5" s="27" t="s">
        <v>130</v>
      </c>
      <c r="H5" s="27" t="s">
        <v>127</v>
      </c>
      <c r="I5" s="27" t="s">
        <v>128</v>
      </c>
      <c r="J5" s="27" t="s">
        <v>150</v>
      </c>
      <c r="K5" s="28" t="s">
        <v>145</v>
      </c>
      <c r="L5" s="10"/>
      <c r="M5" s="11"/>
      <c r="N5" s="9"/>
      <c r="O5" s="9"/>
      <c r="P5" s="9"/>
      <c r="Q5" s="9"/>
      <c r="R5" s="9"/>
      <c r="S5" s="11"/>
      <c r="T5" s="11"/>
      <c r="U5" s="11"/>
      <c r="V5" s="11"/>
      <c r="W5" s="11"/>
    </row>
    <row r="6" spans="1:23">
      <c r="A6" s="9"/>
      <c r="B6" s="19"/>
      <c r="C6" s="21">
        <v>1</v>
      </c>
      <c r="D6" s="12" t="s">
        <v>135</v>
      </c>
      <c r="E6" s="13">
        <v>18</v>
      </c>
      <c r="F6" s="13">
        <v>6</v>
      </c>
      <c r="G6" s="13">
        <v>6</v>
      </c>
      <c r="H6" s="13"/>
      <c r="I6" s="13"/>
      <c r="J6" s="13">
        <f>149+152+144+160+155+130</f>
        <v>890</v>
      </c>
      <c r="K6" s="14">
        <f>J6/$R$4</f>
        <v>0.91563786008230452</v>
      </c>
      <c r="L6" s="10"/>
      <c r="M6" s="11"/>
      <c r="N6" s="9"/>
      <c r="O6" s="9"/>
      <c r="P6" s="9"/>
      <c r="Q6" s="9"/>
      <c r="R6" s="9"/>
      <c r="S6" s="11"/>
      <c r="T6" s="11"/>
      <c r="U6" s="11"/>
      <c r="V6" s="11"/>
      <c r="W6" s="11"/>
    </row>
    <row r="7" spans="1:23">
      <c r="A7" s="9"/>
      <c r="B7" s="19"/>
      <c r="C7" s="21">
        <v>2</v>
      </c>
      <c r="D7" s="5" t="s">
        <v>146</v>
      </c>
      <c r="E7" s="3">
        <v>9</v>
      </c>
      <c r="F7" s="3">
        <v>6</v>
      </c>
      <c r="G7" s="3">
        <v>3</v>
      </c>
      <c r="H7" s="3"/>
      <c r="I7" s="3"/>
      <c r="J7" s="3">
        <f>134+149+74+149+131+82</f>
        <v>719</v>
      </c>
      <c r="K7" s="15">
        <f>J7/$R$4</f>
        <v>0.73971193415637859</v>
      </c>
      <c r="L7" s="10"/>
      <c r="M7" s="11"/>
      <c r="N7" s="9"/>
      <c r="O7" s="9"/>
      <c r="P7" s="9"/>
      <c r="Q7" s="9"/>
      <c r="R7" s="9"/>
      <c r="S7" s="11"/>
      <c r="T7" s="11"/>
      <c r="U7" s="11"/>
      <c r="V7" s="11"/>
      <c r="W7" s="11"/>
    </row>
    <row r="8" spans="1:23">
      <c r="A8" s="9"/>
      <c r="B8" s="19"/>
      <c r="C8" s="21">
        <v>3</v>
      </c>
      <c r="D8" s="12" t="s">
        <v>149</v>
      </c>
      <c r="E8" s="13">
        <v>9</v>
      </c>
      <c r="F8" s="13">
        <v>6</v>
      </c>
      <c r="G8" s="13">
        <v>3</v>
      </c>
      <c r="H8" s="13"/>
      <c r="I8" s="13"/>
      <c r="J8" s="13">
        <f>87+83+148+73+129+144</f>
        <v>664</v>
      </c>
      <c r="K8" s="14">
        <f>J8/$R$4</f>
        <v>0.6831275720164609</v>
      </c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>
      <c r="A9" s="9"/>
      <c r="B9" s="19"/>
      <c r="C9" s="22">
        <v>4</v>
      </c>
      <c r="D9" s="5" t="s">
        <v>136</v>
      </c>
      <c r="E9" s="3">
        <v>0</v>
      </c>
      <c r="F9" s="3">
        <v>6</v>
      </c>
      <c r="G9" s="3">
        <v>0</v>
      </c>
      <c r="H9" s="3"/>
      <c r="I9" s="3"/>
      <c r="J9" s="3">
        <f>88+94+105+63+55+69</f>
        <v>474</v>
      </c>
      <c r="K9" s="15">
        <f>J9/$R$4</f>
        <v>0.48765432098765432</v>
      </c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7.2" customHeight="1">
      <c r="A10" s="9"/>
      <c r="B10" s="10"/>
      <c r="C10" s="31"/>
      <c r="D10" s="31"/>
      <c r="E10" s="31"/>
      <c r="F10" s="31"/>
      <c r="G10" s="31"/>
      <c r="H10" s="31"/>
      <c r="I10" s="31"/>
      <c r="J10" s="31"/>
      <c r="K10" s="31"/>
      <c r="L10" s="10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9"/>
      <c r="B11" s="9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3.2" customHeight="1">
      <c r="A12" s="9"/>
      <c r="B12" s="10"/>
      <c r="C12" s="32" t="s">
        <v>134</v>
      </c>
      <c r="D12" s="32"/>
      <c r="E12" s="32"/>
      <c r="F12" s="32"/>
      <c r="G12" s="32"/>
      <c r="H12" s="32"/>
      <c r="I12" s="32"/>
      <c r="J12" s="32"/>
      <c r="K12" s="32"/>
      <c r="L12" s="2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3.2" customHeight="1">
      <c r="A13" s="9"/>
      <c r="B13" s="10"/>
      <c r="C13" s="32"/>
      <c r="D13" s="32"/>
      <c r="E13" s="32"/>
      <c r="F13" s="32"/>
      <c r="G13" s="32"/>
      <c r="H13" s="32"/>
      <c r="I13" s="32"/>
      <c r="J13" s="32"/>
      <c r="K13" s="32"/>
      <c r="L13" s="10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3.2" customHeight="1">
      <c r="A14" s="9"/>
      <c r="B14" s="10"/>
      <c r="C14" s="32"/>
      <c r="D14" s="32"/>
      <c r="E14" s="32"/>
      <c r="F14" s="32"/>
      <c r="G14" s="32"/>
      <c r="H14" s="32"/>
      <c r="I14" s="32"/>
      <c r="J14" s="32"/>
      <c r="K14" s="32"/>
      <c r="L14" s="10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9"/>
      <c r="B15" s="19"/>
      <c r="C15" s="25" t="s">
        <v>151</v>
      </c>
      <c r="D15" s="26" t="s">
        <v>132</v>
      </c>
      <c r="E15" s="27" t="s">
        <v>131</v>
      </c>
      <c r="F15" s="27" t="s">
        <v>129</v>
      </c>
      <c r="G15" s="27" t="s">
        <v>130</v>
      </c>
      <c r="H15" s="27" t="s">
        <v>127</v>
      </c>
      <c r="I15" s="27" t="s">
        <v>128</v>
      </c>
      <c r="J15" s="27" t="s">
        <v>150</v>
      </c>
      <c r="K15" s="28" t="s">
        <v>145</v>
      </c>
      <c r="L15" s="10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9"/>
      <c r="B16" s="19"/>
      <c r="C16" s="21">
        <v>1</v>
      </c>
      <c r="D16" s="12" t="s">
        <v>137</v>
      </c>
      <c r="E16" s="13">
        <v>15</v>
      </c>
      <c r="F16" s="13">
        <v>6</v>
      </c>
      <c r="G16" s="13">
        <v>5</v>
      </c>
      <c r="H16" s="13"/>
      <c r="I16" s="13"/>
      <c r="J16" s="13">
        <f>160+146+160+126+149+107</f>
        <v>848</v>
      </c>
      <c r="K16" s="14">
        <f>J16/$R$4</f>
        <v>0.87242798353909468</v>
      </c>
      <c r="L16" s="10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>
      <c r="A17" s="9"/>
      <c r="B17" s="19"/>
      <c r="C17" s="21">
        <v>2</v>
      </c>
      <c r="D17" s="5" t="s">
        <v>138</v>
      </c>
      <c r="E17" s="3">
        <v>11</v>
      </c>
      <c r="F17" s="3">
        <v>6</v>
      </c>
      <c r="G17" s="3">
        <v>3</v>
      </c>
      <c r="H17" s="3">
        <v>1</v>
      </c>
      <c r="I17" s="3"/>
      <c r="J17" s="3">
        <f>134+98+135+121+94+152</f>
        <v>734</v>
      </c>
      <c r="K17" s="15">
        <f>J17/$R$4</f>
        <v>0.75514403292181065</v>
      </c>
      <c r="L17" s="10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>
      <c r="A18" s="9"/>
      <c r="B18" s="19"/>
      <c r="C18" s="21">
        <v>3</v>
      </c>
      <c r="D18" s="12" t="s">
        <v>139</v>
      </c>
      <c r="E18" s="13">
        <v>10</v>
      </c>
      <c r="F18" s="13">
        <v>6</v>
      </c>
      <c r="G18" s="13">
        <v>3</v>
      </c>
      <c r="H18" s="13"/>
      <c r="I18" s="13">
        <v>1</v>
      </c>
      <c r="J18" s="13">
        <f>118+142+81+113+128+122</f>
        <v>704</v>
      </c>
      <c r="K18" s="14">
        <f>J18/$R$4</f>
        <v>0.72427983539094654</v>
      </c>
      <c r="L18" s="10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>
      <c r="A19" s="9"/>
      <c r="B19" s="19"/>
      <c r="C19" s="23">
        <v>4</v>
      </c>
      <c r="D19" s="16" t="s">
        <v>140</v>
      </c>
      <c r="E19" s="17">
        <v>0</v>
      </c>
      <c r="F19" s="17">
        <v>6</v>
      </c>
      <c r="G19" s="17">
        <v>0</v>
      </c>
      <c r="H19" s="17"/>
      <c r="I19" s="17"/>
      <c r="J19" s="17">
        <f>67+116+119+106+118+63</f>
        <v>589</v>
      </c>
      <c r="K19" s="18">
        <f>J19/$R$4</f>
        <v>0.6059670781893004</v>
      </c>
      <c r="L19" s="10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7.2" customHeight="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</sheetData>
  <mergeCells count="4">
    <mergeCell ref="N2:Q2"/>
    <mergeCell ref="C10:K10"/>
    <mergeCell ref="C12:K14"/>
    <mergeCell ref="C2:K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C0F35-A08E-48DE-837A-241BA15D258C}">
  <sheetPr>
    <outlinePr summaryBelow="0" summaryRight="0"/>
  </sheetPr>
  <dimension ref="A1:N39"/>
  <sheetViews>
    <sheetView topLeftCell="A18" workbookViewId="0">
      <selection activeCell="Q8" sqref="Q8"/>
    </sheetView>
  </sheetViews>
  <sheetFormatPr defaultColWidth="12.5546875" defaultRowHeight="15.75" customHeight="1"/>
  <sheetData>
    <row r="1" spans="1:14" ht="13.2">
      <c r="A1" s="37" t="s">
        <v>172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23</v>
      </c>
      <c r="K4" s="34" t="s">
        <v>3</v>
      </c>
      <c r="M4" s="34" t="s">
        <v>23</v>
      </c>
      <c r="N4" s="34" t="s">
        <v>3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4</v>
      </c>
      <c r="K6" s="36">
        <f>SUM(K9:K38)</f>
        <v>14</v>
      </c>
      <c r="L6" t="s">
        <v>51</v>
      </c>
      <c r="M6">
        <f>SUM(M9,M21,M29,M34,M38)</f>
        <v>63.000000000000007</v>
      </c>
      <c r="N6" s="7">
        <f>SUM(N9,N21,N29,N34,N38)</f>
        <v>149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0.38888888888888895</v>
      </c>
      <c r="N7" s="6">
        <f>N6/162</f>
        <v>0.91975308641975306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173</v>
      </c>
      <c r="C9" s="39"/>
      <c r="D9" s="39"/>
      <c r="E9" s="1">
        <v>0</v>
      </c>
      <c r="F9" s="41" t="s">
        <v>174</v>
      </c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21</v>
      </c>
      <c r="N9">
        <f>SUM(I9:I17)</f>
        <v>79</v>
      </c>
    </row>
    <row r="10" spans="1:14" ht="13.2">
      <c r="A10" s="1">
        <v>2</v>
      </c>
      <c r="B10" s="39" t="s">
        <v>175</v>
      </c>
      <c r="C10" s="39"/>
      <c r="D10" s="39"/>
      <c r="E10" s="1">
        <v>1</v>
      </c>
      <c r="F10" s="41" t="s">
        <v>62</v>
      </c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 t="s">
        <v>176</v>
      </c>
      <c r="C11" s="39"/>
      <c r="D11" s="39"/>
      <c r="E11" s="1">
        <v>3</v>
      </c>
      <c r="F11" s="41" t="s">
        <v>177</v>
      </c>
      <c r="G11" s="41"/>
      <c r="H11" s="41"/>
      <c r="I11" s="1">
        <v>9</v>
      </c>
      <c r="J11">
        <f t="shared" si="1"/>
        <v>0</v>
      </c>
      <c r="K11">
        <f t="shared" si="0"/>
        <v>1</v>
      </c>
    </row>
    <row r="12" spans="1:14" ht="13.2">
      <c r="A12" s="1">
        <v>4</v>
      </c>
      <c r="B12" s="39" t="s">
        <v>176</v>
      </c>
      <c r="C12" s="39"/>
      <c r="D12" s="39"/>
      <c r="E12" s="1">
        <v>1</v>
      </c>
      <c r="F12" s="41" t="s">
        <v>174</v>
      </c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 t="s">
        <v>178</v>
      </c>
      <c r="C13" s="39"/>
      <c r="D13" s="39"/>
      <c r="E13" s="1">
        <v>9</v>
      </c>
      <c r="F13" s="41" t="s">
        <v>179</v>
      </c>
      <c r="G13" s="41"/>
      <c r="H13" s="41"/>
      <c r="I13" s="1">
        <v>7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 t="s">
        <v>180</v>
      </c>
      <c r="C14" s="39"/>
      <c r="D14" s="39"/>
      <c r="E14" s="1">
        <v>1</v>
      </c>
      <c r="F14" s="41" t="s">
        <v>181</v>
      </c>
      <c r="G14" s="41"/>
      <c r="H14" s="41"/>
      <c r="I14" s="1">
        <v>9</v>
      </c>
      <c r="J14">
        <f t="shared" si="1"/>
        <v>0</v>
      </c>
      <c r="K14">
        <f t="shared" si="0"/>
        <v>1</v>
      </c>
    </row>
    <row r="15" spans="1:14" ht="13.2">
      <c r="A15" s="1">
        <v>7</v>
      </c>
      <c r="B15" s="39" t="s">
        <v>173</v>
      </c>
      <c r="C15" s="39"/>
      <c r="D15" s="39"/>
      <c r="E15" s="1">
        <v>1</v>
      </c>
      <c r="F15" s="41" t="s">
        <v>182</v>
      </c>
      <c r="G15" s="41"/>
      <c r="H15" s="41"/>
      <c r="I15" s="1">
        <v>9</v>
      </c>
      <c r="J15">
        <f t="shared" si="1"/>
        <v>0</v>
      </c>
      <c r="K15">
        <f t="shared" si="0"/>
        <v>1</v>
      </c>
    </row>
    <row r="16" spans="1:14" ht="13.2">
      <c r="A16" s="1">
        <v>8</v>
      </c>
      <c r="B16" s="39" t="s">
        <v>178</v>
      </c>
      <c r="C16" s="39"/>
      <c r="D16" s="39"/>
      <c r="E16" s="1">
        <v>0</v>
      </c>
      <c r="F16" s="41" t="s">
        <v>181</v>
      </c>
      <c r="G16" s="41"/>
      <c r="H16" s="41"/>
      <c r="I16" s="1">
        <v>9</v>
      </c>
      <c r="J16">
        <f t="shared" si="1"/>
        <v>0</v>
      </c>
      <c r="K16">
        <f t="shared" si="0"/>
        <v>1</v>
      </c>
    </row>
    <row r="17" spans="1:14" ht="13.2">
      <c r="A17" s="1">
        <v>9</v>
      </c>
      <c r="B17" s="39" t="s">
        <v>33</v>
      </c>
      <c r="C17" s="39"/>
      <c r="D17" s="39"/>
      <c r="E17" s="1">
        <v>5</v>
      </c>
      <c r="F17" s="41" t="s">
        <v>62</v>
      </c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183</v>
      </c>
      <c r="C21" s="40"/>
      <c r="D21" s="38"/>
      <c r="E21" s="1">
        <v>9</v>
      </c>
      <c r="F21" s="39" t="s">
        <v>184</v>
      </c>
      <c r="G21" s="40"/>
      <c r="H21" s="38"/>
      <c r="I21" s="1">
        <v>4</v>
      </c>
      <c r="J21">
        <f t="shared" si="1"/>
        <v>1</v>
      </c>
      <c r="K21">
        <f t="shared" si="0"/>
        <v>0</v>
      </c>
      <c r="M21">
        <f>SUM(E21:E25)</f>
        <v>22</v>
      </c>
      <c r="N21">
        <f>SUM(I21:I25)</f>
        <v>35</v>
      </c>
    </row>
    <row r="22" spans="1:14" ht="13.2">
      <c r="A22" s="1">
        <v>14</v>
      </c>
      <c r="B22" s="39" t="s">
        <v>185</v>
      </c>
      <c r="C22" s="40"/>
      <c r="D22" s="38"/>
      <c r="E22" s="1">
        <v>1</v>
      </c>
      <c r="F22" s="39" t="s">
        <v>186</v>
      </c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 t="s">
        <v>187</v>
      </c>
      <c r="C23" s="40"/>
      <c r="D23" s="38"/>
      <c r="E23" s="1">
        <v>3</v>
      </c>
      <c r="F23" s="39" t="s">
        <v>188</v>
      </c>
      <c r="G23" s="40"/>
      <c r="H23" s="38"/>
      <c r="I23" s="1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 t="s">
        <v>183</v>
      </c>
      <c r="C24" s="40"/>
      <c r="D24" s="38"/>
      <c r="E24" s="1">
        <v>9</v>
      </c>
      <c r="F24" s="39" t="s">
        <v>188</v>
      </c>
      <c r="G24" s="40"/>
      <c r="H24" s="38"/>
      <c r="I24" s="1">
        <v>4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 t="s">
        <v>187</v>
      </c>
      <c r="C25" s="40"/>
      <c r="D25" s="38"/>
      <c r="E25" s="1">
        <v>0</v>
      </c>
      <c r="F25" s="39" t="s">
        <v>184</v>
      </c>
      <c r="G25" s="40"/>
      <c r="H25" s="38"/>
      <c r="I25" s="1">
        <v>9</v>
      </c>
      <c r="J25">
        <f t="shared" si="1"/>
        <v>0</v>
      </c>
      <c r="K25">
        <f t="shared" si="0"/>
        <v>1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t="s">
        <v>173</v>
      </c>
      <c r="C29" t="s">
        <v>176</v>
      </c>
      <c r="D29" s="1"/>
      <c r="E29">
        <v>6</v>
      </c>
      <c r="F29" t="s">
        <v>189</v>
      </c>
      <c r="G29" t="s">
        <v>190</v>
      </c>
      <c r="I29">
        <v>25</v>
      </c>
      <c r="J29">
        <f>IF(E29=25,1,0)</f>
        <v>0</v>
      </c>
      <c r="K29">
        <f>IF(I29=25,1,0)</f>
        <v>1</v>
      </c>
      <c r="M29" s="7">
        <f>SUM(E29:E30)/2.8</f>
        <v>8.9285714285714288</v>
      </c>
      <c r="N29" s="7">
        <f>SUM(I29:I30)/2.8</f>
        <v>17.857142857142858</v>
      </c>
    </row>
    <row r="30" spans="1:14" ht="15.75" customHeight="1">
      <c r="A30" s="1">
        <v>19</v>
      </c>
      <c r="B30" t="s">
        <v>178</v>
      </c>
      <c r="C30" t="s">
        <v>180</v>
      </c>
      <c r="D30" s="1"/>
      <c r="E30">
        <v>19</v>
      </c>
      <c r="F30" t="s">
        <v>181</v>
      </c>
      <c r="G30" t="s">
        <v>179</v>
      </c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 t="s">
        <v>183</v>
      </c>
      <c r="C34" t="s">
        <v>187</v>
      </c>
      <c r="D34" s="1"/>
      <c r="E34">
        <v>25</v>
      </c>
      <c r="F34" s="4" t="s">
        <v>188</v>
      </c>
      <c r="G34" t="s">
        <v>184</v>
      </c>
      <c r="H34" s="1"/>
      <c r="I34">
        <v>23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8.2142857142857153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 t="s">
        <v>191</v>
      </c>
      <c r="C38" t="s">
        <v>192</v>
      </c>
      <c r="D38" s="1"/>
      <c r="E38">
        <v>6</v>
      </c>
      <c r="F38" s="4" t="s">
        <v>59</v>
      </c>
      <c r="G38" t="s">
        <v>186</v>
      </c>
      <c r="H38" s="1"/>
      <c r="I38">
        <v>25</v>
      </c>
      <c r="J38">
        <f t="shared" si="2"/>
        <v>0</v>
      </c>
      <c r="K38">
        <f t="shared" si="3"/>
        <v>1</v>
      </c>
      <c r="M38" s="7">
        <f>SUM(E38)/2.8</f>
        <v>2.1428571428571428</v>
      </c>
      <c r="N38" s="7">
        <f>SUM(I38)/2.8</f>
        <v>8.9285714285714288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M4:M5"/>
    <mergeCell ref="N4:N5"/>
    <mergeCell ref="A6:I7"/>
    <mergeCell ref="J6:J7"/>
    <mergeCell ref="K6:K7"/>
    <mergeCell ref="A1:H2"/>
    <mergeCell ref="J4:J5"/>
    <mergeCell ref="K4:K5"/>
    <mergeCell ref="B8:D8"/>
    <mergeCell ref="F8:H8"/>
    <mergeCell ref="M8:N8"/>
    <mergeCell ref="B9:D9"/>
    <mergeCell ref="F9:H9"/>
    <mergeCell ref="B11:D11"/>
    <mergeCell ref="F11:H11"/>
    <mergeCell ref="B10:D10"/>
    <mergeCell ref="F10:H10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2:D22"/>
    <mergeCell ref="F22:H22"/>
    <mergeCell ref="B23:D23"/>
    <mergeCell ref="F23:H23"/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970AB-4EA0-4B2D-AB62-086ECBB0E67A}">
  <sheetPr>
    <outlinePr summaryBelow="0" summaryRight="0"/>
  </sheetPr>
  <dimension ref="A1:N39"/>
  <sheetViews>
    <sheetView workbookViewId="0">
      <selection activeCell="K43" sqref="K43"/>
    </sheetView>
  </sheetViews>
  <sheetFormatPr defaultColWidth="12.5546875" defaultRowHeight="15.75" customHeight="1"/>
  <sheetData>
    <row r="1" spans="1:14" ht="13.2">
      <c r="A1" s="37" t="s">
        <v>155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22</v>
      </c>
      <c r="K4" s="34" t="s">
        <v>12</v>
      </c>
      <c r="M4" s="34" t="s">
        <v>22</v>
      </c>
      <c r="N4" s="34" t="s">
        <v>12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</v>
      </c>
      <c r="K6" s="36">
        <f>SUM(K9:K38)</f>
        <v>17</v>
      </c>
      <c r="L6" t="s">
        <v>51</v>
      </c>
      <c r="M6" s="7">
        <f>SUM(M9,M21,M29,M34,M38)</f>
        <v>72.928571428571431</v>
      </c>
      <c r="N6" s="7">
        <f>SUM(N9,N21,N29,N34,N38)</f>
        <v>159.71428571428569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0.45017636684303353</v>
      </c>
      <c r="N7" s="6">
        <f>N6/162</f>
        <v>0.98589065255731911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34</v>
      </c>
      <c r="C9" s="39"/>
      <c r="D9" s="39"/>
      <c r="E9" s="1">
        <v>3</v>
      </c>
      <c r="F9" s="41" t="s">
        <v>11</v>
      </c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22</v>
      </c>
      <c r="N9">
        <f>SUM(I9:I17)</f>
        <v>81</v>
      </c>
    </row>
    <row r="10" spans="1:14" ht="13.2">
      <c r="A10" s="1">
        <v>2</v>
      </c>
      <c r="B10" s="39" t="s">
        <v>156</v>
      </c>
      <c r="C10" s="39"/>
      <c r="D10" s="39"/>
      <c r="E10" s="1">
        <v>1</v>
      </c>
      <c r="F10" s="41" t="s">
        <v>4</v>
      </c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 t="s">
        <v>157</v>
      </c>
      <c r="C11" s="39"/>
      <c r="D11" s="39"/>
      <c r="E11" s="1">
        <v>4</v>
      </c>
      <c r="F11" s="41" t="s">
        <v>158</v>
      </c>
      <c r="G11" s="41"/>
      <c r="H11" s="41"/>
      <c r="I11" s="1">
        <v>9</v>
      </c>
      <c r="J11">
        <f t="shared" si="1"/>
        <v>0</v>
      </c>
      <c r="K11">
        <f t="shared" si="0"/>
        <v>1</v>
      </c>
    </row>
    <row r="12" spans="1:14" ht="13.2">
      <c r="A12" s="1">
        <v>4</v>
      </c>
      <c r="B12" s="39" t="s">
        <v>159</v>
      </c>
      <c r="C12" s="39"/>
      <c r="D12" s="39"/>
      <c r="E12" s="1">
        <v>0</v>
      </c>
      <c r="F12" s="41" t="s">
        <v>7</v>
      </c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 t="s">
        <v>160</v>
      </c>
      <c r="C13" s="39"/>
      <c r="D13" s="39"/>
      <c r="E13" s="1">
        <v>2</v>
      </c>
      <c r="F13" s="41" t="s">
        <v>161</v>
      </c>
      <c r="G13" s="41"/>
      <c r="H13" s="41"/>
      <c r="I13" s="1">
        <v>9</v>
      </c>
      <c r="J13">
        <f t="shared" si="1"/>
        <v>0</v>
      </c>
      <c r="K13">
        <f t="shared" si="0"/>
        <v>1</v>
      </c>
    </row>
    <row r="14" spans="1:14" ht="13.2">
      <c r="A14" s="1">
        <v>6</v>
      </c>
      <c r="B14" s="39" t="s">
        <v>34</v>
      </c>
      <c r="C14" s="39"/>
      <c r="D14" s="39"/>
      <c r="E14" s="1">
        <v>8</v>
      </c>
      <c r="F14" s="41" t="s">
        <v>4</v>
      </c>
      <c r="G14" s="41"/>
      <c r="H14" s="41"/>
      <c r="I14" s="1">
        <v>9</v>
      </c>
      <c r="J14">
        <f t="shared" si="1"/>
        <v>0</v>
      </c>
      <c r="K14">
        <f t="shared" si="0"/>
        <v>1</v>
      </c>
    </row>
    <row r="15" spans="1:14" ht="13.2">
      <c r="A15" s="1">
        <v>7</v>
      </c>
      <c r="B15" s="39" t="s">
        <v>162</v>
      </c>
      <c r="C15" s="39"/>
      <c r="D15" s="39"/>
      <c r="E15" s="1">
        <v>0</v>
      </c>
      <c r="F15" s="41" t="s">
        <v>75</v>
      </c>
      <c r="G15" s="41"/>
      <c r="H15" s="41"/>
      <c r="I15" s="1">
        <v>9</v>
      </c>
      <c r="J15">
        <f t="shared" si="1"/>
        <v>0</v>
      </c>
      <c r="K15">
        <f t="shared" si="0"/>
        <v>1</v>
      </c>
    </row>
    <row r="16" spans="1:14" ht="13.2">
      <c r="A16" s="1">
        <v>8</v>
      </c>
      <c r="B16" s="39" t="s">
        <v>160</v>
      </c>
      <c r="C16" s="39"/>
      <c r="D16" s="39"/>
      <c r="E16" s="1">
        <v>3</v>
      </c>
      <c r="F16" s="41" t="s">
        <v>7</v>
      </c>
      <c r="G16" s="41"/>
      <c r="H16" s="41"/>
      <c r="I16" s="1">
        <v>9</v>
      </c>
      <c r="J16">
        <f t="shared" si="1"/>
        <v>0</v>
      </c>
      <c r="K16">
        <f t="shared" si="0"/>
        <v>1</v>
      </c>
    </row>
    <row r="17" spans="1:14" ht="13.2">
      <c r="A17" s="1">
        <v>9</v>
      </c>
      <c r="B17" s="39" t="s">
        <v>159</v>
      </c>
      <c r="C17" s="39"/>
      <c r="D17" s="39"/>
      <c r="E17" s="1">
        <v>1</v>
      </c>
      <c r="F17" s="41" t="s">
        <v>158</v>
      </c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38</v>
      </c>
      <c r="C21" s="40"/>
      <c r="D21" s="38"/>
      <c r="E21" s="1">
        <v>4</v>
      </c>
      <c r="F21" s="39" t="s">
        <v>163</v>
      </c>
      <c r="G21" s="40"/>
      <c r="H21" s="38"/>
      <c r="I21" s="1">
        <v>9</v>
      </c>
      <c r="J21">
        <f t="shared" si="1"/>
        <v>0</v>
      </c>
      <c r="K21">
        <f t="shared" si="0"/>
        <v>1</v>
      </c>
      <c r="M21">
        <f>SUM(E21:E25)</f>
        <v>27</v>
      </c>
      <c r="N21">
        <f>SUM(I21:I25)</f>
        <v>43</v>
      </c>
    </row>
    <row r="22" spans="1:14" ht="13.2">
      <c r="A22" s="1">
        <v>14</v>
      </c>
      <c r="B22" s="39" t="s">
        <v>39</v>
      </c>
      <c r="C22" s="40"/>
      <c r="D22" s="38"/>
      <c r="E22" s="1">
        <v>9</v>
      </c>
      <c r="F22" s="39" t="s">
        <v>164</v>
      </c>
      <c r="G22" s="40"/>
      <c r="H22" s="38"/>
      <c r="I22" s="1">
        <v>7</v>
      </c>
      <c r="J22">
        <f t="shared" si="1"/>
        <v>1</v>
      </c>
      <c r="K22">
        <f t="shared" si="0"/>
        <v>0</v>
      </c>
    </row>
    <row r="23" spans="1:14" ht="13.2">
      <c r="A23" s="1">
        <v>15</v>
      </c>
      <c r="B23" s="39" t="s">
        <v>38</v>
      </c>
      <c r="C23" s="40"/>
      <c r="D23" s="38"/>
      <c r="E23" s="1">
        <v>7</v>
      </c>
      <c r="F23" s="39" t="s">
        <v>164</v>
      </c>
      <c r="G23" s="40"/>
      <c r="H23" s="38"/>
      <c r="I23" s="1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 t="s">
        <v>39</v>
      </c>
      <c r="C24" s="40"/>
      <c r="D24" s="38"/>
      <c r="E24" s="1">
        <v>5</v>
      </c>
      <c r="F24" s="39" t="s">
        <v>68</v>
      </c>
      <c r="G24" s="40"/>
      <c r="H24" s="38"/>
      <c r="I24" s="1">
        <v>9</v>
      </c>
      <c r="J24">
        <f t="shared" si="1"/>
        <v>0</v>
      </c>
      <c r="K24">
        <f t="shared" si="0"/>
        <v>1</v>
      </c>
    </row>
    <row r="25" spans="1:14" ht="13.2">
      <c r="A25" s="1">
        <v>17</v>
      </c>
      <c r="B25" s="39" t="s">
        <v>165</v>
      </c>
      <c r="C25" s="40"/>
      <c r="D25" s="38"/>
      <c r="E25" s="1">
        <v>2</v>
      </c>
      <c r="F25" s="39" t="s">
        <v>166</v>
      </c>
      <c r="G25" s="40"/>
      <c r="H25" s="38"/>
      <c r="I25" s="1">
        <v>9</v>
      </c>
      <c r="J25">
        <f t="shared" si="1"/>
        <v>0</v>
      </c>
      <c r="K25">
        <f t="shared" si="0"/>
        <v>1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t="s">
        <v>34</v>
      </c>
      <c r="C29" t="s">
        <v>156</v>
      </c>
      <c r="D29" s="1"/>
      <c r="E29">
        <v>12</v>
      </c>
      <c r="F29" t="s">
        <v>10</v>
      </c>
      <c r="G29" t="s">
        <v>167</v>
      </c>
      <c r="I29">
        <v>25</v>
      </c>
      <c r="J29">
        <f>IF(E29=25,1,0)</f>
        <v>0</v>
      </c>
      <c r="K29">
        <f>IF(I29=25,1,0)</f>
        <v>1</v>
      </c>
      <c r="M29" s="7">
        <f>SUM(E29:E30)/2.8</f>
        <v>11.428571428571429</v>
      </c>
      <c r="N29" s="7">
        <f>SUM(I29:I30)/2.8</f>
        <v>17.857142857142858</v>
      </c>
    </row>
    <row r="30" spans="1:14" ht="15.75" customHeight="1">
      <c r="A30" s="1">
        <v>19</v>
      </c>
      <c r="B30" t="s">
        <v>157</v>
      </c>
      <c r="C30" t="s">
        <v>160</v>
      </c>
      <c r="D30" s="1"/>
      <c r="E30">
        <v>20</v>
      </c>
      <c r="F30" t="s">
        <v>168</v>
      </c>
      <c r="G30" t="s">
        <v>169</v>
      </c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 t="s">
        <v>38</v>
      </c>
      <c r="C34" t="s">
        <v>39</v>
      </c>
      <c r="D34" s="1"/>
      <c r="E34">
        <v>20</v>
      </c>
      <c r="F34" s="4" t="s">
        <v>163</v>
      </c>
      <c r="G34" t="s">
        <v>170</v>
      </c>
      <c r="H34" s="1"/>
      <c r="I34">
        <v>25</v>
      </c>
      <c r="J34">
        <f t="shared" si="2"/>
        <v>0</v>
      </c>
      <c r="K34">
        <f t="shared" si="3"/>
        <v>1</v>
      </c>
      <c r="M34" s="7">
        <f>SUM(E34)/2.8</f>
        <v>7.1428571428571432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 t="s">
        <v>162</v>
      </c>
      <c r="C38" t="s">
        <v>165</v>
      </c>
      <c r="D38" s="1"/>
      <c r="E38">
        <v>15</v>
      </c>
      <c r="F38" s="4" t="s">
        <v>6</v>
      </c>
      <c r="G38" t="s">
        <v>171</v>
      </c>
      <c r="H38" s="1"/>
      <c r="I38">
        <v>25</v>
      </c>
      <c r="J38">
        <f t="shared" si="2"/>
        <v>0</v>
      </c>
      <c r="K38">
        <f t="shared" si="3"/>
        <v>1</v>
      </c>
      <c r="M38" s="7">
        <f>SUM(E38)/2.8</f>
        <v>5.3571428571428577</v>
      </c>
      <c r="N38" s="7">
        <f>SUM(I38)/2.8</f>
        <v>8.9285714285714288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M4:M5"/>
    <mergeCell ref="N4:N5"/>
    <mergeCell ref="A6:I7"/>
    <mergeCell ref="J6:J7"/>
    <mergeCell ref="K6:K7"/>
    <mergeCell ref="A1:H2"/>
    <mergeCell ref="J4:J5"/>
    <mergeCell ref="K4:K5"/>
    <mergeCell ref="B8:D8"/>
    <mergeCell ref="F8:H8"/>
    <mergeCell ref="M8:N8"/>
    <mergeCell ref="B9:D9"/>
    <mergeCell ref="F9:H9"/>
    <mergeCell ref="B11:D11"/>
    <mergeCell ref="F11:H11"/>
    <mergeCell ref="B10:D10"/>
    <mergeCell ref="F10:H10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2:D22"/>
    <mergeCell ref="F22:H22"/>
    <mergeCell ref="B23:D23"/>
    <mergeCell ref="F23:H23"/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290F-26D7-4D3E-B108-73B209E34303}">
  <sheetPr>
    <outlinePr summaryBelow="0" summaryRight="0"/>
  </sheetPr>
  <dimension ref="A1:N39"/>
  <sheetViews>
    <sheetView topLeftCell="B1" workbookViewId="0">
      <selection activeCell="E42" sqref="E42"/>
    </sheetView>
  </sheetViews>
  <sheetFormatPr defaultColWidth="12.5546875" defaultRowHeight="15.75" customHeight="1"/>
  <sheetData>
    <row r="1" spans="1:14" ht="13.2">
      <c r="A1" s="37" t="s">
        <v>153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25</v>
      </c>
      <c r="K4" s="34" t="s">
        <v>28</v>
      </c>
      <c r="M4" s="34" t="s">
        <v>25</v>
      </c>
      <c r="N4" s="34" t="s">
        <v>28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7</v>
      </c>
      <c r="K6" s="36">
        <f>SUM(K9:K38)</f>
        <v>11</v>
      </c>
      <c r="L6" t="s">
        <v>51</v>
      </c>
      <c r="M6" s="7">
        <f>SUM(M9,M21,M29,M34,M38)</f>
        <v>106.42857142857143</v>
      </c>
      <c r="N6" s="7">
        <f>SUM(N9,N21,N29,N34,N38)</f>
        <v>126.14285714285714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0.65696649029982368</v>
      </c>
      <c r="N7" s="6">
        <f>N6/162</f>
        <v>0.77865961199294531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5</v>
      </c>
      <c r="F9" s="41"/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36</v>
      </c>
      <c r="N9">
        <f>SUM(I9:I17)</f>
        <v>81</v>
      </c>
    </row>
    <row r="10" spans="1:14" ht="13.2">
      <c r="A10" s="1">
        <v>2</v>
      </c>
      <c r="B10" s="39"/>
      <c r="C10" s="39"/>
      <c r="D10" s="39"/>
      <c r="E10" s="1">
        <v>2</v>
      </c>
      <c r="F10" s="41"/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/>
      <c r="C11" s="39"/>
      <c r="D11" s="39"/>
      <c r="E11" s="1">
        <v>5</v>
      </c>
      <c r="F11" s="41"/>
      <c r="G11" s="41"/>
      <c r="H11" s="41"/>
      <c r="I11" s="1">
        <v>9</v>
      </c>
      <c r="J11">
        <f t="shared" si="1"/>
        <v>0</v>
      </c>
      <c r="K11">
        <f t="shared" si="0"/>
        <v>1</v>
      </c>
    </row>
    <row r="12" spans="1:14" ht="13.2">
      <c r="A12" s="1">
        <v>4</v>
      </c>
      <c r="B12" s="39"/>
      <c r="C12" s="39"/>
      <c r="D12" s="39"/>
      <c r="E12" s="1">
        <v>2</v>
      </c>
      <c r="F12" s="41"/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/>
      <c r="C13" s="39"/>
      <c r="D13" s="39"/>
      <c r="E13" s="1">
        <v>3</v>
      </c>
      <c r="F13" s="41"/>
      <c r="G13" s="41"/>
      <c r="H13" s="41"/>
      <c r="I13" s="1">
        <v>9</v>
      </c>
      <c r="J13">
        <f t="shared" si="1"/>
        <v>0</v>
      </c>
      <c r="K13">
        <f t="shared" si="0"/>
        <v>1</v>
      </c>
    </row>
    <row r="14" spans="1:14" ht="13.2">
      <c r="A14" s="1">
        <v>6</v>
      </c>
      <c r="B14" s="39"/>
      <c r="C14" s="39"/>
      <c r="D14" s="39"/>
      <c r="E14" s="1">
        <v>7</v>
      </c>
      <c r="F14" s="41"/>
      <c r="G14" s="41"/>
      <c r="H14" s="41"/>
      <c r="I14" s="1">
        <v>9</v>
      </c>
      <c r="J14">
        <f t="shared" si="1"/>
        <v>0</v>
      </c>
      <c r="K14">
        <f t="shared" si="0"/>
        <v>1</v>
      </c>
    </row>
    <row r="15" spans="1:14" ht="13.2">
      <c r="A15" s="1">
        <v>7</v>
      </c>
      <c r="B15" s="39"/>
      <c r="C15" s="39"/>
      <c r="D15" s="39"/>
      <c r="E15" s="1">
        <v>4</v>
      </c>
      <c r="F15" s="41"/>
      <c r="G15" s="41"/>
      <c r="H15" s="41"/>
      <c r="I15" s="1">
        <v>9</v>
      </c>
      <c r="J15">
        <f t="shared" si="1"/>
        <v>0</v>
      </c>
      <c r="K15">
        <f t="shared" si="0"/>
        <v>1</v>
      </c>
    </row>
    <row r="16" spans="1:14" ht="13.2">
      <c r="A16" s="1">
        <v>8</v>
      </c>
      <c r="B16" s="39"/>
      <c r="C16" s="39"/>
      <c r="D16" s="39"/>
      <c r="E16" s="1">
        <v>2</v>
      </c>
      <c r="F16" s="41"/>
      <c r="G16" s="41"/>
      <c r="H16" s="41"/>
      <c r="I16" s="1">
        <v>9</v>
      </c>
      <c r="J16">
        <f t="shared" si="1"/>
        <v>0</v>
      </c>
      <c r="K16">
        <f t="shared" si="0"/>
        <v>1</v>
      </c>
    </row>
    <row r="17" spans="1:14" ht="13.2">
      <c r="A17" s="1">
        <v>9</v>
      </c>
      <c r="B17" s="39"/>
      <c r="C17" s="39"/>
      <c r="D17" s="39"/>
      <c r="E17" s="1">
        <v>6</v>
      </c>
      <c r="F17" s="41"/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9</v>
      </c>
      <c r="F21" s="39"/>
      <c r="G21" s="40"/>
      <c r="H21" s="38"/>
      <c r="I21" s="1">
        <v>5</v>
      </c>
      <c r="J21">
        <f t="shared" si="1"/>
        <v>1</v>
      </c>
      <c r="K21">
        <f t="shared" si="0"/>
        <v>0</v>
      </c>
      <c r="M21">
        <f>SUM(E21:E25)</f>
        <v>39</v>
      </c>
      <c r="N21">
        <f>SUM(I21:I25)</f>
        <v>23</v>
      </c>
    </row>
    <row r="22" spans="1:14" ht="13.2">
      <c r="A22" s="1">
        <v>14</v>
      </c>
      <c r="B22" s="39"/>
      <c r="C22" s="40"/>
      <c r="D22" s="38"/>
      <c r="E22" s="1">
        <v>9</v>
      </c>
      <c r="F22" s="39"/>
      <c r="G22" s="40"/>
      <c r="H22" s="38"/>
      <c r="I22" s="1">
        <v>5</v>
      </c>
      <c r="J22">
        <f t="shared" si="1"/>
        <v>1</v>
      </c>
      <c r="K22">
        <f t="shared" si="0"/>
        <v>0</v>
      </c>
    </row>
    <row r="23" spans="1:14" ht="13.2">
      <c r="A23" s="1">
        <v>15</v>
      </c>
      <c r="B23" s="39"/>
      <c r="C23" s="40"/>
      <c r="D23" s="38"/>
      <c r="E23" s="1">
        <v>3</v>
      </c>
      <c r="F23" s="39"/>
      <c r="G23" s="40"/>
      <c r="H23" s="38"/>
      <c r="I23" s="1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/>
      <c r="C24" s="40"/>
      <c r="D24" s="38"/>
      <c r="E24" s="1">
        <v>9</v>
      </c>
      <c r="F24" s="39"/>
      <c r="G24" s="40"/>
      <c r="H24" s="38"/>
      <c r="I24" s="1">
        <v>4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/>
      <c r="C25" s="40"/>
      <c r="D25" s="38"/>
      <c r="E25" s="1">
        <v>9</v>
      </c>
      <c r="F25" s="39" t="s">
        <v>154</v>
      </c>
      <c r="G25" s="40"/>
      <c r="H25" s="38"/>
      <c r="I25" s="1">
        <v>0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 s="1">
        <v>13</v>
      </c>
      <c r="I29" s="1">
        <v>25</v>
      </c>
      <c r="J29">
        <f>IF(E29=25,1,0)</f>
        <v>0</v>
      </c>
      <c r="K29">
        <f>IF(I29=25,1,0)</f>
        <v>1</v>
      </c>
      <c r="M29" s="7">
        <f>SUM(E29:E30)/2.8</f>
        <v>13.571428571428573</v>
      </c>
      <c r="N29" s="7">
        <f>SUM(I29:I30)/2.8</f>
        <v>15.000000000000002</v>
      </c>
    </row>
    <row r="30" spans="1:14" ht="15.75" customHeight="1">
      <c r="A30" s="1">
        <v>19</v>
      </c>
      <c r="D30" s="1"/>
      <c r="E30" s="1">
        <v>25</v>
      </c>
      <c r="I30" s="1">
        <v>17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/>
      <c r="D34" s="1"/>
      <c r="E34">
        <v>25</v>
      </c>
      <c r="F34" s="4"/>
      <c r="H34" s="1"/>
      <c r="I34">
        <v>20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7.1428571428571432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D38" s="1"/>
      <c r="E38">
        <v>25</v>
      </c>
      <c r="F38" s="4" t="s">
        <v>154</v>
      </c>
      <c r="H38" s="1"/>
      <c r="I38">
        <v>0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0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M4:M5"/>
    <mergeCell ref="N4:N5"/>
    <mergeCell ref="A6:I7"/>
    <mergeCell ref="J6:J7"/>
    <mergeCell ref="K6:K7"/>
    <mergeCell ref="A1:H2"/>
    <mergeCell ref="J4:J5"/>
    <mergeCell ref="K4:K5"/>
    <mergeCell ref="B8:D8"/>
    <mergeCell ref="F8:H8"/>
    <mergeCell ref="M8:N8"/>
    <mergeCell ref="B9:D9"/>
    <mergeCell ref="F9:H9"/>
    <mergeCell ref="B11:D11"/>
    <mergeCell ref="F11:H11"/>
    <mergeCell ref="B10:D10"/>
    <mergeCell ref="F10:H10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2:D22"/>
    <mergeCell ref="F22:H22"/>
    <mergeCell ref="B23:D23"/>
    <mergeCell ref="F23:H23"/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BCB9B-2FDB-4D03-8E73-B991BD4A479B}">
  <sheetPr>
    <outlinePr summaryBelow="0" summaryRight="0"/>
  </sheetPr>
  <dimension ref="A1:N39"/>
  <sheetViews>
    <sheetView topLeftCell="B1" workbookViewId="0">
      <selection activeCell="O9" sqref="O9"/>
    </sheetView>
  </sheetViews>
  <sheetFormatPr defaultColWidth="12.5546875" defaultRowHeight="15.75" customHeight="1"/>
  <sheetData>
    <row r="1" spans="1:14" ht="13.2">
      <c r="A1" s="37" t="s">
        <v>152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29</v>
      </c>
      <c r="K4" s="34" t="s">
        <v>26</v>
      </c>
      <c r="M4" s="34" t="s">
        <v>29</v>
      </c>
      <c r="N4" s="34" t="s">
        <v>26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9</v>
      </c>
      <c r="K6" s="36">
        <f>SUM(K9:K38)</f>
        <v>9</v>
      </c>
      <c r="L6" t="s">
        <v>51</v>
      </c>
      <c r="M6" s="7">
        <f>SUM(M9,M21,M29,M34,M38)</f>
        <v>112.78571428571429</v>
      </c>
      <c r="N6" s="7">
        <f>SUM(N9,N21,N29,N34,N38)</f>
        <v>120.71428571428572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0.69620811287477957</v>
      </c>
      <c r="N7" s="6">
        <f>N6/162</f>
        <v>0.74514991181657853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9</v>
      </c>
      <c r="F9" s="41"/>
      <c r="G9" s="41"/>
      <c r="H9" s="41"/>
      <c r="I9" s="1">
        <v>3</v>
      </c>
      <c r="J9">
        <f>IF(E9=9,1,0)</f>
        <v>1</v>
      </c>
      <c r="K9">
        <f t="shared" ref="K9:K25" si="0">IF(I9=9,1,0)</f>
        <v>0</v>
      </c>
      <c r="M9">
        <f>SUM(E9:E17)</f>
        <v>66</v>
      </c>
      <c r="N9">
        <f>SUM(I9:I17)</f>
        <v>50</v>
      </c>
    </row>
    <row r="10" spans="1:14" ht="13.2">
      <c r="A10" s="1">
        <v>2</v>
      </c>
      <c r="B10" s="39"/>
      <c r="C10" s="39"/>
      <c r="D10" s="39"/>
      <c r="E10" s="1">
        <v>9</v>
      </c>
      <c r="F10" s="41"/>
      <c r="G10" s="41"/>
      <c r="H10" s="41"/>
      <c r="I10" s="1">
        <v>6</v>
      </c>
      <c r="J10">
        <f t="shared" ref="J10:J25" si="1">IF(E10=9,1,0)</f>
        <v>1</v>
      </c>
      <c r="K10">
        <f t="shared" si="0"/>
        <v>0</v>
      </c>
    </row>
    <row r="11" spans="1:14" ht="13.2">
      <c r="A11" s="1">
        <v>3</v>
      </c>
      <c r="B11" s="39"/>
      <c r="C11" s="39"/>
      <c r="D11" s="39"/>
      <c r="E11" s="1">
        <v>9</v>
      </c>
      <c r="F11" s="41"/>
      <c r="G11" s="41"/>
      <c r="H11" s="41"/>
      <c r="I11" s="1">
        <v>6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/>
      <c r="C12" s="39"/>
      <c r="D12" s="39"/>
      <c r="E12" s="1">
        <v>3</v>
      </c>
      <c r="F12" s="41"/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/>
      <c r="C13" s="39"/>
      <c r="D13" s="39"/>
      <c r="E13" s="1">
        <v>9</v>
      </c>
      <c r="F13" s="41"/>
      <c r="G13" s="41"/>
      <c r="H13" s="41"/>
      <c r="I13" s="1">
        <v>4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/>
      <c r="C14" s="39"/>
      <c r="D14" s="39"/>
      <c r="E14" s="1">
        <v>9</v>
      </c>
      <c r="F14" s="41"/>
      <c r="G14" s="41"/>
      <c r="H14" s="41"/>
      <c r="I14" s="1">
        <v>1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/>
      <c r="C15" s="39"/>
      <c r="D15" s="39"/>
      <c r="E15" s="1">
        <v>9</v>
      </c>
      <c r="F15" s="41"/>
      <c r="G15" s="41"/>
      <c r="H15" s="41"/>
      <c r="I15" s="1">
        <v>5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/>
      <c r="C16" s="39"/>
      <c r="D16" s="39"/>
      <c r="E16" s="1">
        <v>9</v>
      </c>
      <c r="F16" s="41"/>
      <c r="G16" s="41"/>
      <c r="H16" s="41"/>
      <c r="I16" s="1">
        <v>7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/>
      <c r="C17" s="39"/>
      <c r="D17" s="39"/>
      <c r="E17" s="1">
        <v>0</v>
      </c>
      <c r="F17" s="41"/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4</v>
      </c>
      <c r="F21" s="39"/>
      <c r="G21" s="40"/>
      <c r="H21" s="38"/>
      <c r="I21" s="1">
        <v>9</v>
      </c>
      <c r="J21">
        <f t="shared" si="1"/>
        <v>0</v>
      </c>
      <c r="K21">
        <f t="shared" si="0"/>
        <v>1</v>
      </c>
      <c r="M21">
        <f>SUM(E21:E25)</f>
        <v>20</v>
      </c>
      <c r="N21">
        <f>SUM(I21:I25)</f>
        <v>40</v>
      </c>
    </row>
    <row r="22" spans="1:14" ht="13.2">
      <c r="A22" s="1">
        <v>14</v>
      </c>
      <c r="B22" s="39"/>
      <c r="C22" s="40"/>
      <c r="D22" s="38"/>
      <c r="E22" s="1">
        <v>4</v>
      </c>
      <c r="F22" s="39"/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/>
      <c r="C23" s="40"/>
      <c r="D23" s="38"/>
      <c r="E23" s="1">
        <v>0</v>
      </c>
      <c r="F23" s="39"/>
      <c r="G23" s="40"/>
      <c r="H23" s="38"/>
      <c r="I23" s="1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/>
      <c r="C24" s="40"/>
      <c r="D24" s="38"/>
      <c r="E24" s="1">
        <v>9</v>
      </c>
      <c r="F24" s="39"/>
      <c r="G24" s="40"/>
      <c r="H24" s="38"/>
      <c r="I24" s="1">
        <v>4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/>
      <c r="C25" s="40"/>
      <c r="D25" s="38"/>
      <c r="E25" s="1">
        <v>3</v>
      </c>
      <c r="F25" s="39"/>
      <c r="G25" s="40"/>
      <c r="H25" s="38"/>
      <c r="I25" s="1">
        <v>9</v>
      </c>
      <c r="J25">
        <f t="shared" si="1"/>
        <v>0</v>
      </c>
      <c r="K25">
        <f t="shared" si="0"/>
        <v>1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>
        <v>25</v>
      </c>
      <c r="I29">
        <v>11</v>
      </c>
      <c r="J29">
        <f>IF(E29=25,1,0)</f>
        <v>1</v>
      </c>
      <c r="K29">
        <f>IF(I29=25,1,0)</f>
        <v>0</v>
      </c>
      <c r="M29" s="7">
        <f>SUM(E29:E30)/2.8</f>
        <v>15.357142857142858</v>
      </c>
      <c r="N29" s="7">
        <f>SUM(I29:I30)/2.8</f>
        <v>12.857142857142858</v>
      </c>
    </row>
    <row r="30" spans="1:14" ht="15.75" customHeight="1">
      <c r="A30" s="1">
        <v>19</v>
      </c>
      <c r="D30" s="1"/>
      <c r="E30">
        <v>18</v>
      </c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/>
      <c r="D34" s="1"/>
      <c r="E34">
        <v>24</v>
      </c>
      <c r="F34" s="4"/>
      <c r="H34" s="1"/>
      <c r="I34">
        <v>25</v>
      </c>
      <c r="J34">
        <f t="shared" si="2"/>
        <v>0</v>
      </c>
      <c r="K34">
        <f t="shared" si="3"/>
        <v>1</v>
      </c>
      <c r="M34" s="7">
        <f>SUM(E34)/2.8</f>
        <v>8.5714285714285712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D38" s="1"/>
      <c r="E38">
        <v>8</v>
      </c>
      <c r="F38" s="4"/>
      <c r="H38" s="1"/>
      <c r="I38">
        <v>25</v>
      </c>
      <c r="J38">
        <f t="shared" si="2"/>
        <v>0</v>
      </c>
      <c r="K38">
        <f t="shared" si="3"/>
        <v>1</v>
      </c>
      <c r="M38" s="7">
        <f>SUM(E38)/2.8</f>
        <v>2.8571428571428572</v>
      </c>
      <c r="N38" s="7">
        <f>SUM(I38)/2.8</f>
        <v>8.9285714285714288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M4:M5"/>
    <mergeCell ref="N4:N5"/>
    <mergeCell ref="A6:I7"/>
    <mergeCell ref="J6:J7"/>
    <mergeCell ref="K6:K7"/>
    <mergeCell ref="A1:H2"/>
    <mergeCell ref="J4:J5"/>
    <mergeCell ref="K4:K5"/>
    <mergeCell ref="B8:D8"/>
    <mergeCell ref="F8:H8"/>
    <mergeCell ref="M8:N8"/>
    <mergeCell ref="B9:D9"/>
    <mergeCell ref="F9:H9"/>
    <mergeCell ref="B11:D11"/>
    <mergeCell ref="F11:H11"/>
    <mergeCell ref="B10:D10"/>
    <mergeCell ref="F10:H10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22:D22"/>
    <mergeCell ref="F22:H22"/>
    <mergeCell ref="B23:D23"/>
    <mergeCell ref="F23:H23"/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BDA79-7CE8-48EF-853C-A41D09ABB1F8}">
  <sheetPr>
    <outlinePr summaryBelow="0" summaryRight="0"/>
  </sheetPr>
  <dimension ref="A1:N39"/>
  <sheetViews>
    <sheetView workbookViewId="0">
      <selection activeCell="F16" sqref="F16:H16"/>
    </sheetView>
  </sheetViews>
  <sheetFormatPr defaultColWidth="12.5546875" defaultRowHeight="15.75" customHeight="1"/>
  <sheetData>
    <row r="1" spans="1:14" ht="13.2">
      <c r="A1" s="37" t="s">
        <v>24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25</v>
      </c>
      <c r="K4" s="34" t="s">
        <v>26</v>
      </c>
      <c r="M4" s="34" t="s">
        <v>25</v>
      </c>
      <c r="N4" s="34" t="s">
        <v>26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6</v>
      </c>
      <c r="K6" s="36">
        <f>SUM(K9:K38)</f>
        <v>12</v>
      </c>
      <c r="L6" t="s">
        <v>51</v>
      </c>
      <c r="M6" s="7">
        <f>SUM(M9,M21,M29,M34,M38)</f>
        <v>119.35714285714286</v>
      </c>
      <c r="N6" s="7">
        <f>SUM(N9,N21,N29,N34,N38)</f>
        <v>135.28571428571428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0.73677248677248675</v>
      </c>
      <c r="N7" s="6">
        <f>N6/162</f>
        <v>0.83509700176366841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78</v>
      </c>
      <c r="C9" s="39"/>
      <c r="D9" s="39"/>
      <c r="E9" s="1">
        <v>5</v>
      </c>
      <c r="F9" s="41" t="s">
        <v>86</v>
      </c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54</v>
      </c>
      <c r="N9">
        <f>SUM(I9:I17)</f>
        <v>75</v>
      </c>
    </row>
    <row r="10" spans="1:14" ht="13.2">
      <c r="A10" s="1">
        <v>2</v>
      </c>
      <c r="B10" s="39" t="s">
        <v>84</v>
      </c>
      <c r="C10" s="39"/>
      <c r="D10" s="39"/>
      <c r="E10" s="1">
        <v>7</v>
      </c>
      <c r="F10" s="41" t="s">
        <v>87</v>
      </c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 t="s">
        <v>79</v>
      </c>
      <c r="C11" s="39"/>
      <c r="D11" s="39"/>
      <c r="E11" s="1">
        <v>9</v>
      </c>
      <c r="F11" s="41" t="s">
        <v>88</v>
      </c>
      <c r="G11" s="41"/>
      <c r="H11" s="41"/>
      <c r="I11" s="1">
        <v>6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 t="s">
        <v>85</v>
      </c>
      <c r="C12" s="39"/>
      <c r="D12" s="39"/>
      <c r="E12" s="1">
        <v>4</v>
      </c>
      <c r="F12" s="41" t="s">
        <v>89</v>
      </c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 t="s">
        <v>82</v>
      </c>
      <c r="C13" s="39"/>
      <c r="D13" s="39"/>
      <c r="E13" s="1">
        <v>3</v>
      </c>
      <c r="F13" s="41" t="s">
        <v>90</v>
      </c>
      <c r="G13" s="41"/>
      <c r="H13" s="41"/>
      <c r="I13" s="1">
        <v>9</v>
      </c>
      <c r="J13">
        <f t="shared" si="1"/>
        <v>0</v>
      </c>
      <c r="K13">
        <f t="shared" si="0"/>
        <v>1</v>
      </c>
    </row>
    <row r="14" spans="1:14" ht="13.2">
      <c r="A14" s="1">
        <v>6</v>
      </c>
      <c r="B14" s="39" t="s">
        <v>78</v>
      </c>
      <c r="C14" s="39"/>
      <c r="D14" s="39"/>
      <c r="E14" s="1">
        <v>8</v>
      </c>
      <c r="F14" s="41" t="s">
        <v>87</v>
      </c>
      <c r="G14" s="41"/>
      <c r="H14" s="41"/>
      <c r="I14" s="1">
        <v>9</v>
      </c>
      <c r="J14">
        <f t="shared" si="1"/>
        <v>0</v>
      </c>
      <c r="K14">
        <f t="shared" si="0"/>
        <v>1</v>
      </c>
    </row>
    <row r="15" spans="1:14" ht="13.2">
      <c r="A15" s="1">
        <v>7</v>
      </c>
      <c r="B15" s="39" t="s">
        <v>100</v>
      </c>
      <c r="C15" s="39"/>
      <c r="D15" s="39"/>
      <c r="E15" s="1">
        <v>4</v>
      </c>
      <c r="F15" s="41" t="s">
        <v>86</v>
      </c>
      <c r="G15" s="41"/>
      <c r="H15" s="41"/>
      <c r="I15" s="1">
        <v>9</v>
      </c>
      <c r="J15">
        <f t="shared" si="1"/>
        <v>0</v>
      </c>
      <c r="K15">
        <f t="shared" si="0"/>
        <v>1</v>
      </c>
    </row>
    <row r="16" spans="1:14" ht="13.2">
      <c r="A16" s="1">
        <v>8</v>
      </c>
      <c r="B16" s="39" t="s">
        <v>79</v>
      </c>
      <c r="C16" s="39"/>
      <c r="D16" s="39"/>
      <c r="E16" s="1">
        <v>5</v>
      </c>
      <c r="F16" s="41" t="s">
        <v>89</v>
      </c>
      <c r="G16" s="41"/>
      <c r="H16" s="41"/>
      <c r="I16" s="1">
        <v>9</v>
      </c>
      <c r="J16">
        <f t="shared" si="1"/>
        <v>0</v>
      </c>
      <c r="K16">
        <f t="shared" si="0"/>
        <v>1</v>
      </c>
    </row>
    <row r="17" spans="1:14" ht="13.2">
      <c r="A17" s="1">
        <v>9</v>
      </c>
      <c r="B17" s="39" t="s">
        <v>85</v>
      </c>
      <c r="C17" s="39"/>
      <c r="D17" s="39"/>
      <c r="E17" s="1">
        <v>9</v>
      </c>
      <c r="F17" s="41" t="s">
        <v>91</v>
      </c>
      <c r="G17" s="41"/>
      <c r="H17" s="41"/>
      <c r="I17" s="1">
        <v>6</v>
      </c>
      <c r="J17">
        <f t="shared" si="1"/>
        <v>1</v>
      </c>
      <c r="K17">
        <f t="shared" si="0"/>
        <v>0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80</v>
      </c>
      <c r="C21" s="40"/>
      <c r="D21" s="38"/>
      <c r="E21">
        <v>7</v>
      </c>
      <c r="F21" s="39" t="s">
        <v>92</v>
      </c>
      <c r="G21" s="40"/>
      <c r="H21" s="38"/>
      <c r="I21">
        <v>9</v>
      </c>
      <c r="J21">
        <f t="shared" si="1"/>
        <v>0</v>
      </c>
      <c r="K21">
        <f t="shared" si="0"/>
        <v>1</v>
      </c>
      <c r="M21">
        <f>SUM(E21:E25)</f>
        <v>40</v>
      </c>
      <c r="N21">
        <f>SUM(I21:I25)</f>
        <v>26</v>
      </c>
    </row>
    <row r="22" spans="1:14" ht="13.2">
      <c r="A22" s="1">
        <v>14</v>
      </c>
      <c r="B22" s="39" t="s">
        <v>97</v>
      </c>
      <c r="C22" s="40"/>
      <c r="D22" s="38"/>
      <c r="E22">
        <v>9</v>
      </c>
      <c r="F22" s="39" t="s">
        <v>93</v>
      </c>
      <c r="G22" s="40"/>
      <c r="H22" s="38"/>
      <c r="I22">
        <v>1</v>
      </c>
      <c r="J22">
        <f t="shared" si="1"/>
        <v>1</v>
      </c>
      <c r="K22">
        <f t="shared" si="0"/>
        <v>0</v>
      </c>
    </row>
    <row r="23" spans="1:14" ht="13.2">
      <c r="A23" s="1">
        <v>15</v>
      </c>
      <c r="B23" s="39" t="s">
        <v>83</v>
      </c>
      <c r="C23" s="40"/>
      <c r="D23" s="38"/>
      <c r="E23">
        <v>6</v>
      </c>
      <c r="F23" s="39" t="s">
        <v>94</v>
      </c>
      <c r="G23" s="40"/>
      <c r="H23" s="38"/>
      <c r="I23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 t="s">
        <v>80</v>
      </c>
      <c r="C24" s="40"/>
      <c r="D24" s="38"/>
      <c r="E24">
        <v>9</v>
      </c>
      <c r="F24" s="39" t="s">
        <v>93</v>
      </c>
      <c r="G24" s="40"/>
      <c r="H24" s="38"/>
      <c r="I24">
        <v>3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 t="s">
        <v>97</v>
      </c>
      <c r="C25" s="40"/>
      <c r="D25" s="38"/>
      <c r="E25">
        <v>9</v>
      </c>
      <c r="F25" s="39" t="s">
        <v>95</v>
      </c>
      <c r="G25" s="40"/>
      <c r="H25" s="38"/>
      <c r="I25">
        <v>4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t="s">
        <v>76</v>
      </c>
      <c r="D29" s="1" t="s">
        <v>77</v>
      </c>
      <c r="E29">
        <v>14</v>
      </c>
      <c r="F29" t="s">
        <v>87</v>
      </c>
      <c r="H29" t="s">
        <v>86</v>
      </c>
      <c r="I29">
        <v>25</v>
      </c>
      <c r="J29">
        <f>IF(E29=25,1,0)</f>
        <v>0</v>
      </c>
      <c r="K29">
        <f>IF(I29=25,1,0)</f>
        <v>1</v>
      </c>
      <c r="M29" s="7">
        <f>SUM(E29:E30)/2.8</f>
        <v>10.357142857142858</v>
      </c>
      <c r="N29" s="7">
        <f>SUM(I29:I30)/2.8</f>
        <v>17.857142857142858</v>
      </c>
    </row>
    <row r="30" spans="1:14" ht="15.75" customHeight="1">
      <c r="A30" s="1">
        <v>19</v>
      </c>
      <c r="B30" t="s">
        <v>78</v>
      </c>
      <c r="D30" s="1" t="s">
        <v>79</v>
      </c>
      <c r="E30">
        <v>15</v>
      </c>
      <c r="F30" t="s">
        <v>89</v>
      </c>
      <c r="H30" t="s">
        <v>91</v>
      </c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 t="s">
        <v>80</v>
      </c>
      <c r="D34" s="1" t="s">
        <v>81</v>
      </c>
      <c r="E34">
        <v>25</v>
      </c>
      <c r="F34" s="4" t="s">
        <v>92</v>
      </c>
      <c r="H34" s="1" t="s">
        <v>96</v>
      </c>
      <c r="I34">
        <v>21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7.5000000000000009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 t="s">
        <v>82</v>
      </c>
      <c r="D38" s="1" t="s">
        <v>83</v>
      </c>
      <c r="E38">
        <v>17</v>
      </c>
      <c r="F38" s="4" t="s">
        <v>90</v>
      </c>
      <c r="H38" s="1" t="s">
        <v>95</v>
      </c>
      <c r="I38">
        <v>25</v>
      </c>
      <c r="J38">
        <f t="shared" si="2"/>
        <v>0</v>
      </c>
      <c r="K38">
        <f t="shared" si="3"/>
        <v>1</v>
      </c>
      <c r="M38" s="7">
        <f>SUM(E38)/2.8</f>
        <v>6.0714285714285721</v>
      </c>
      <c r="N38" s="7">
        <f>SUM(I38)/2.8</f>
        <v>8.9285714285714288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54BC7-C2AE-40B3-9BA4-61235AC0131B}">
  <sheetPr>
    <outlinePr summaryBelow="0" summaryRight="0"/>
  </sheetPr>
  <dimension ref="A1:N39"/>
  <sheetViews>
    <sheetView workbookViewId="0">
      <selection activeCell="A3" sqref="A3"/>
    </sheetView>
  </sheetViews>
  <sheetFormatPr defaultColWidth="12.5546875" defaultRowHeight="15.75" customHeight="1"/>
  <sheetData>
    <row r="1" spans="1:14" ht="13.2">
      <c r="A1" s="37" t="s">
        <v>27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28</v>
      </c>
      <c r="K4" s="34" t="s">
        <v>29</v>
      </c>
      <c r="M4" s="34" t="s">
        <v>28</v>
      </c>
      <c r="N4" s="34" t="s">
        <v>29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17</v>
      </c>
      <c r="K6" s="36">
        <f>SUM(K9:K38)</f>
        <v>1</v>
      </c>
      <c r="L6" t="s">
        <v>51</v>
      </c>
      <c r="M6" s="7">
        <f>SUM(M9,M21,M29,M34,M38)</f>
        <v>159.71428571428569</v>
      </c>
      <c r="N6" s="7">
        <f>SUM(N9,N21,N29,N34,N38)</f>
        <v>81.071428571428584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0.98589065255731911</v>
      </c>
      <c r="N7" s="6">
        <f>N6/162</f>
        <v>0.50044091710758387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101</v>
      </c>
      <c r="C9" s="39"/>
      <c r="D9" s="39"/>
      <c r="E9" s="1">
        <v>9</v>
      </c>
      <c r="F9" s="41" t="s">
        <v>106</v>
      </c>
      <c r="G9" s="41"/>
      <c r="H9" s="41"/>
      <c r="I9" s="1">
        <v>4</v>
      </c>
      <c r="J9">
        <f>IF(E9=9,1,0)</f>
        <v>1</v>
      </c>
      <c r="K9">
        <f t="shared" ref="K9:K25" si="0">IF(I9=9,1,0)</f>
        <v>0</v>
      </c>
      <c r="M9">
        <f>SUM(E9:E17)</f>
        <v>81</v>
      </c>
      <c r="N9">
        <f>SUM(I9:I17)</f>
        <v>37</v>
      </c>
    </row>
    <row r="10" spans="1:14" ht="13.2">
      <c r="A10" s="1">
        <v>2</v>
      </c>
      <c r="B10" s="39" t="s">
        <v>102</v>
      </c>
      <c r="C10" s="39"/>
      <c r="D10" s="39"/>
      <c r="E10" s="1">
        <v>9</v>
      </c>
      <c r="F10" s="41" t="s">
        <v>107</v>
      </c>
      <c r="G10" s="41"/>
      <c r="H10" s="41"/>
      <c r="I10" s="1">
        <v>6</v>
      </c>
      <c r="J10">
        <f t="shared" ref="J10:J25" si="1">IF(E10=9,1,0)</f>
        <v>1</v>
      </c>
      <c r="K10">
        <f t="shared" si="0"/>
        <v>0</v>
      </c>
    </row>
    <row r="11" spans="1:14" ht="13.2">
      <c r="A11" s="1">
        <v>3</v>
      </c>
      <c r="B11" s="39" t="s">
        <v>101</v>
      </c>
      <c r="C11" s="39"/>
      <c r="D11" s="39"/>
      <c r="E11" s="1">
        <v>9</v>
      </c>
      <c r="F11" s="41" t="s">
        <v>107</v>
      </c>
      <c r="G11" s="41"/>
      <c r="H11" s="41"/>
      <c r="I11" s="1">
        <v>7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 t="s">
        <v>102</v>
      </c>
      <c r="C12" s="39"/>
      <c r="D12" s="39"/>
      <c r="E12" s="1">
        <v>9</v>
      </c>
      <c r="F12" s="41" t="s">
        <v>106</v>
      </c>
      <c r="G12" s="41"/>
      <c r="H12" s="41"/>
      <c r="I12" s="1">
        <v>1</v>
      </c>
      <c r="J12">
        <f t="shared" si="1"/>
        <v>1</v>
      </c>
      <c r="K12">
        <f t="shared" si="0"/>
        <v>0</v>
      </c>
    </row>
    <row r="13" spans="1:14" ht="13.2">
      <c r="A13" s="1">
        <v>5</v>
      </c>
      <c r="B13" s="39" t="s">
        <v>103</v>
      </c>
      <c r="C13" s="39"/>
      <c r="D13" s="39"/>
      <c r="E13" s="1">
        <v>9</v>
      </c>
      <c r="F13" s="41" t="s">
        <v>108</v>
      </c>
      <c r="G13" s="41"/>
      <c r="H13" s="41"/>
      <c r="I13" s="1">
        <v>3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 t="s">
        <v>104</v>
      </c>
      <c r="C14" s="39"/>
      <c r="D14" s="39"/>
      <c r="E14" s="1">
        <v>9</v>
      </c>
      <c r="F14" s="41" t="s">
        <v>109</v>
      </c>
      <c r="G14" s="41"/>
      <c r="H14" s="41"/>
      <c r="I14" s="1">
        <v>8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 t="s">
        <v>103</v>
      </c>
      <c r="C15" s="39"/>
      <c r="D15" s="39"/>
      <c r="E15" s="1">
        <v>9</v>
      </c>
      <c r="F15" s="41" t="s">
        <v>110</v>
      </c>
      <c r="G15" s="41"/>
      <c r="H15" s="41"/>
      <c r="I15" s="1">
        <v>1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 t="s">
        <v>104</v>
      </c>
      <c r="C16" s="39"/>
      <c r="D16" s="39"/>
      <c r="E16" s="1">
        <v>9</v>
      </c>
      <c r="F16" s="41" t="s">
        <v>108</v>
      </c>
      <c r="G16" s="41"/>
      <c r="H16" s="41"/>
      <c r="I16" s="1">
        <v>0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 t="s">
        <v>105</v>
      </c>
      <c r="C17" s="39"/>
      <c r="D17" s="39"/>
      <c r="E17" s="1">
        <v>9</v>
      </c>
      <c r="F17" s="41" t="s">
        <v>117</v>
      </c>
      <c r="G17" s="41"/>
      <c r="H17" s="41"/>
      <c r="I17" s="1">
        <v>7</v>
      </c>
      <c r="J17">
        <f t="shared" si="1"/>
        <v>1</v>
      </c>
      <c r="K17">
        <f t="shared" si="0"/>
        <v>0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112</v>
      </c>
      <c r="C21" s="40"/>
      <c r="D21" s="38"/>
      <c r="E21">
        <v>9</v>
      </c>
      <c r="F21" s="39" t="s">
        <v>114</v>
      </c>
      <c r="G21" s="40"/>
      <c r="H21" s="38"/>
      <c r="I21">
        <v>3</v>
      </c>
      <c r="J21">
        <f t="shared" si="1"/>
        <v>1</v>
      </c>
      <c r="K21">
        <f t="shared" si="0"/>
        <v>0</v>
      </c>
      <c r="M21">
        <f>SUM(E21:E25)</f>
        <v>43</v>
      </c>
      <c r="N21">
        <f>SUM(I21:I25)</f>
        <v>23</v>
      </c>
    </row>
    <row r="22" spans="1:14" ht="13.2">
      <c r="A22" s="1">
        <v>14</v>
      </c>
      <c r="B22" s="39" t="s">
        <v>111</v>
      </c>
      <c r="C22" s="40"/>
      <c r="D22" s="38"/>
      <c r="E22">
        <v>9</v>
      </c>
      <c r="F22" s="39" t="s">
        <v>115</v>
      </c>
      <c r="G22" s="40"/>
      <c r="H22" s="38"/>
      <c r="I22">
        <v>9</v>
      </c>
      <c r="J22">
        <f t="shared" si="1"/>
        <v>1</v>
      </c>
      <c r="K22">
        <f t="shared" si="0"/>
        <v>1</v>
      </c>
      <c r="L22" t="s">
        <v>119</v>
      </c>
    </row>
    <row r="23" spans="1:14" ht="13.2">
      <c r="A23" s="1">
        <v>15</v>
      </c>
      <c r="B23" s="39" t="s">
        <v>112</v>
      </c>
      <c r="C23" s="40"/>
      <c r="D23" s="38"/>
      <c r="E23">
        <v>7</v>
      </c>
      <c r="F23" s="39" t="s">
        <v>115</v>
      </c>
      <c r="G23" s="40"/>
      <c r="H23" s="38"/>
      <c r="I23">
        <v>3</v>
      </c>
      <c r="J23">
        <f t="shared" si="1"/>
        <v>0</v>
      </c>
      <c r="K23">
        <f t="shared" si="0"/>
        <v>0</v>
      </c>
    </row>
    <row r="24" spans="1:14" ht="13.2">
      <c r="A24" s="1">
        <v>16</v>
      </c>
      <c r="B24" s="39" t="s">
        <v>113</v>
      </c>
      <c r="C24" s="40"/>
      <c r="D24" s="38"/>
      <c r="E24">
        <v>9</v>
      </c>
      <c r="F24" s="39" t="s">
        <v>114</v>
      </c>
      <c r="G24" s="40"/>
      <c r="H24" s="38"/>
      <c r="I24">
        <v>8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 t="s">
        <v>113</v>
      </c>
      <c r="C25" s="40"/>
      <c r="D25" s="38"/>
      <c r="E25">
        <v>9</v>
      </c>
      <c r="F25" s="39" t="s">
        <v>116</v>
      </c>
      <c r="G25" s="40"/>
      <c r="H25" s="38"/>
      <c r="I25">
        <v>0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s="4" t="s">
        <v>101</v>
      </c>
      <c r="D29" s="1" t="s">
        <v>104</v>
      </c>
      <c r="E29">
        <v>25</v>
      </c>
      <c r="F29" s="4" t="s">
        <v>107</v>
      </c>
      <c r="H29" s="1" t="s">
        <v>106</v>
      </c>
      <c r="I29">
        <v>16</v>
      </c>
      <c r="J29">
        <f>IF(E29=25,1,0)</f>
        <v>1</v>
      </c>
      <c r="K29">
        <f>IF(I29=25,1,0)</f>
        <v>0</v>
      </c>
      <c r="M29" s="7">
        <f>SUM(E29:E30)/2.8</f>
        <v>17.857142857142858</v>
      </c>
      <c r="N29" s="7">
        <f>SUM(I29:I30)/2.8</f>
        <v>8.9285714285714288</v>
      </c>
    </row>
    <row r="30" spans="1:14" ht="15.75" customHeight="1">
      <c r="A30" s="1">
        <v>19</v>
      </c>
      <c r="B30" s="4" t="s">
        <v>102</v>
      </c>
      <c r="D30" s="1" t="s">
        <v>118</v>
      </c>
      <c r="E30">
        <v>25</v>
      </c>
      <c r="F30" s="4" t="s">
        <v>109</v>
      </c>
      <c r="H30" s="1" t="s">
        <v>108</v>
      </c>
      <c r="I30">
        <v>9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 t="s">
        <v>112</v>
      </c>
      <c r="D34" s="1" t="s">
        <v>111</v>
      </c>
      <c r="E34">
        <v>25</v>
      </c>
      <c r="F34" s="4" t="s">
        <v>115</v>
      </c>
      <c r="H34" s="1" t="s">
        <v>114</v>
      </c>
      <c r="I34">
        <v>15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5.3571428571428577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 t="s">
        <v>105</v>
      </c>
      <c r="D38" s="1" t="s">
        <v>113</v>
      </c>
      <c r="E38">
        <v>25</v>
      </c>
      <c r="F38" s="4" t="s">
        <v>117</v>
      </c>
      <c r="H38" s="1" t="s">
        <v>116</v>
      </c>
      <c r="I38">
        <v>19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6.7857142857142865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11D7-9D6B-4E9D-A67C-A1E91633C055}">
  <sheetPr>
    <outlinePr summaryBelow="0" summaryRight="0"/>
  </sheetPr>
  <dimension ref="A1:N39"/>
  <sheetViews>
    <sheetView workbookViewId="0">
      <selection activeCell="A3" sqref="A3"/>
    </sheetView>
  </sheetViews>
  <sheetFormatPr defaultColWidth="12.5546875" defaultRowHeight="15.75" customHeight="1"/>
  <sheetData>
    <row r="1" spans="1:14" ht="13.2">
      <c r="A1" s="37" t="s">
        <v>147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12</v>
      </c>
      <c r="K4" s="34" t="s">
        <v>3</v>
      </c>
      <c r="M4" s="34" t="s">
        <v>12</v>
      </c>
      <c r="N4" s="34" t="s">
        <v>3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16</v>
      </c>
      <c r="K6" s="36">
        <f>SUM(K9:K38)</f>
        <v>2</v>
      </c>
      <c r="L6" t="s">
        <v>51</v>
      </c>
      <c r="M6" s="7">
        <f>SUM(M9,M21,M29,M34,M38)</f>
        <v>143.78571428571428</v>
      </c>
      <c r="N6" s="7">
        <f>SUM(N9,N21,N29,N34,N38)</f>
        <v>74.214285714285722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0.88756613756613756</v>
      </c>
      <c r="N7" s="6">
        <f>N6/162</f>
        <v>0.45811287477954149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4</v>
      </c>
      <c r="C9" s="39"/>
      <c r="D9" s="39"/>
      <c r="E9" s="1">
        <v>9</v>
      </c>
      <c r="F9" s="41" t="s">
        <v>53</v>
      </c>
      <c r="G9" s="41"/>
      <c r="H9" s="41"/>
      <c r="I9" s="1">
        <v>4</v>
      </c>
      <c r="J9">
        <f>IF(E9=9,1,0)</f>
        <v>1</v>
      </c>
      <c r="K9">
        <f t="shared" ref="K9:K25" si="0">IF(I9=9,1,0)</f>
        <v>0</v>
      </c>
      <c r="M9">
        <f>SUM(E9:E17)</f>
        <v>81</v>
      </c>
      <c r="N9">
        <f>SUM(I9:I17)</f>
        <v>32</v>
      </c>
    </row>
    <row r="10" spans="1:14" ht="13.2">
      <c r="A10" s="1">
        <v>2</v>
      </c>
      <c r="B10" s="39" t="s">
        <v>5</v>
      </c>
      <c r="C10" s="39"/>
      <c r="D10" s="39"/>
      <c r="E10" s="1">
        <v>9</v>
      </c>
      <c r="F10" s="41" t="s">
        <v>54</v>
      </c>
      <c r="G10" s="41"/>
      <c r="H10" s="41"/>
      <c r="I10" s="1">
        <v>3</v>
      </c>
      <c r="J10">
        <f t="shared" ref="J10:J25" si="1">IF(E10=9,1,0)</f>
        <v>1</v>
      </c>
      <c r="K10">
        <f t="shared" si="0"/>
        <v>0</v>
      </c>
    </row>
    <row r="11" spans="1:14" ht="13.2">
      <c r="A11" s="1">
        <v>3</v>
      </c>
      <c r="B11" s="39" t="s">
        <v>73</v>
      </c>
      <c r="C11" s="39"/>
      <c r="D11" s="39"/>
      <c r="E11" s="1">
        <v>9</v>
      </c>
      <c r="F11" s="41" t="s">
        <v>55</v>
      </c>
      <c r="G11" s="41"/>
      <c r="H11" s="41"/>
      <c r="I11" s="1">
        <v>2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 t="s">
        <v>56</v>
      </c>
      <c r="C12" s="39"/>
      <c r="D12" s="39"/>
      <c r="E12" s="1">
        <v>9</v>
      </c>
      <c r="F12" s="41" t="s">
        <v>74</v>
      </c>
      <c r="G12" s="41"/>
      <c r="H12" s="41"/>
      <c r="I12" s="1">
        <v>1</v>
      </c>
      <c r="J12">
        <f t="shared" si="1"/>
        <v>1</v>
      </c>
      <c r="K12">
        <f t="shared" si="0"/>
        <v>0</v>
      </c>
    </row>
    <row r="13" spans="1:14" ht="13.2">
      <c r="A13" s="1">
        <v>5</v>
      </c>
      <c r="B13" s="39" t="s">
        <v>71</v>
      </c>
      <c r="C13" s="39"/>
      <c r="D13" s="39"/>
      <c r="E13" s="1">
        <v>9</v>
      </c>
      <c r="F13" s="41" t="s">
        <v>72</v>
      </c>
      <c r="G13" s="41"/>
      <c r="H13" s="41"/>
      <c r="I13" s="1">
        <v>3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 t="s">
        <v>7</v>
      </c>
      <c r="C14" s="39"/>
      <c r="D14" s="39"/>
      <c r="E14" s="1">
        <v>9</v>
      </c>
      <c r="F14" s="41" t="s">
        <v>55</v>
      </c>
      <c r="G14" s="41"/>
      <c r="H14" s="41"/>
      <c r="I14" s="1">
        <v>6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 t="s">
        <v>75</v>
      </c>
      <c r="C15" s="39"/>
      <c r="D15" s="39"/>
      <c r="E15" s="1">
        <v>9</v>
      </c>
      <c r="F15" s="41" t="s">
        <v>54</v>
      </c>
      <c r="G15" s="41"/>
      <c r="H15" s="41"/>
      <c r="I15" s="1">
        <v>5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 t="s">
        <v>73</v>
      </c>
      <c r="C16" s="39"/>
      <c r="D16" s="39"/>
      <c r="E16" s="1">
        <v>9</v>
      </c>
      <c r="F16" s="41" t="s">
        <v>74</v>
      </c>
      <c r="G16" s="41"/>
      <c r="H16" s="41"/>
      <c r="I16" s="1">
        <v>1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 t="s">
        <v>6</v>
      </c>
      <c r="C17" s="39"/>
      <c r="D17" s="39"/>
      <c r="E17" s="1">
        <v>9</v>
      </c>
      <c r="F17" s="41" t="s">
        <v>72</v>
      </c>
      <c r="G17" s="41"/>
      <c r="H17" s="41"/>
      <c r="I17" s="1">
        <v>7</v>
      </c>
      <c r="J17">
        <f t="shared" si="1"/>
        <v>1</v>
      </c>
      <c r="K17">
        <f t="shared" si="0"/>
        <v>0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8</v>
      </c>
      <c r="C21" s="40"/>
      <c r="D21" s="38"/>
      <c r="E21">
        <v>9</v>
      </c>
      <c r="F21" s="39" t="s">
        <v>67</v>
      </c>
      <c r="G21" s="40"/>
      <c r="H21" s="38"/>
      <c r="I21">
        <v>4</v>
      </c>
      <c r="J21">
        <f t="shared" si="1"/>
        <v>1</v>
      </c>
      <c r="K21">
        <f t="shared" si="0"/>
        <v>0</v>
      </c>
      <c r="M21">
        <f>SUM(E21:E25)</f>
        <v>36</v>
      </c>
      <c r="N21">
        <f>SUM(I21:I25)</f>
        <v>19</v>
      </c>
    </row>
    <row r="22" spans="1:14" ht="13.2">
      <c r="A22" s="1">
        <v>14</v>
      </c>
      <c r="B22" s="39" t="s">
        <v>68</v>
      </c>
      <c r="C22" s="40"/>
      <c r="D22" s="38"/>
      <c r="E22">
        <v>9</v>
      </c>
      <c r="F22" s="39" t="s">
        <v>69</v>
      </c>
      <c r="G22" s="40"/>
      <c r="H22" s="38"/>
      <c r="I22">
        <v>4</v>
      </c>
      <c r="J22">
        <f t="shared" si="1"/>
        <v>1</v>
      </c>
      <c r="K22">
        <f t="shared" si="0"/>
        <v>0</v>
      </c>
    </row>
    <row r="23" spans="1:14" ht="13.2">
      <c r="A23" s="1">
        <v>15</v>
      </c>
      <c r="B23" s="39" t="s">
        <v>8</v>
      </c>
      <c r="C23" s="40"/>
      <c r="D23" s="38"/>
      <c r="E23">
        <v>9</v>
      </c>
      <c r="F23" s="39" t="s">
        <v>70</v>
      </c>
      <c r="G23" s="40"/>
      <c r="H23" s="38"/>
      <c r="I23">
        <v>0</v>
      </c>
      <c r="J23">
        <f t="shared" si="1"/>
        <v>1</v>
      </c>
      <c r="K23">
        <f t="shared" si="0"/>
        <v>0</v>
      </c>
    </row>
    <row r="24" spans="1:14" ht="13.2">
      <c r="A24" s="1">
        <v>16</v>
      </c>
      <c r="B24" s="39" t="s">
        <v>68</v>
      </c>
      <c r="C24" s="40"/>
      <c r="D24" s="38"/>
      <c r="E24">
        <v>9</v>
      </c>
      <c r="F24" s="39" t="s">
        <v>67</v>
      </c>
      <c r="G24" s="40"/>
      <c r="H24" s="38"/>
      <c r="I24">
        <v>2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 t="s">
        <v>98</v>
      </c>
      <c r="C25" s="40"/>
      <c r="D25" s="38"/>
      <c r="E25">
        <v>0</v>
      </c>
      <c r="F25" s="39" t="s">
        <v>9</v>
      </c>
      <c r="G25" s="40"/>
      <c r="H25" s="38"/>
      <c r="I25">
        <v>9</v>
      </c>
      <c r="J25">
        <f t="shared" si="1"/>
        <v>0</v>
      </c>
      <c r="K25">
        <f t="shared" si="0"/>
        <v>1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s="4" t="s">
        <v>10</v>
      </c>
      <c r="D29" s="1" t="s">
        <v>57</v>
      </c>
      <c r="E29">
        <v>25</v>
      </c>
      <c r="F29" s="4" t="s">
        <v>59</v>
      </c>
      <c r="H29" s="1" t="s">
        <v>58</v>
      </c>
      <c r="I29">
        <v>22</v>
      </c>
      <c r="J29">
        <f>IF(E29=25,1,0)</f>
        <v>1</v>
      </c>
      <c r="K29">
        <f>IF(I29=25,1,0)</f>
        <v>0</v>
      </c>
      <c r="M29" s="7">
        <f>SUM(E29:E30)/2.8</f>
        <v>17.857142857142858</v>
      </c>
      <c r="N29" s="7">
        <f>SUM(I29:I30)/2.8</f>
        <v>10.714285714285715</v>
      </c>
    </row>
    <row r="30" spans="1:14" ht="15.75" customHeight="1">
      <c r="A30" s="1">
        <v>19</v>
      </c>
      <c r="B30" s="4" t="s">
        <v>60</v>
      </c>
      <c r="D30" s="1" t="s">
        <v>11</v>
      </c>
      <c r="E30">
        <v>25</v>
      </c>
      <c r="F30" s="4" t="s">
        <v>61</v>
      </c>
      <c r="H30" s="1" t="s">
        <v>62</v>
      </c>
      <c r="I30">
        <v>8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 t="s">
        <v>63</v>
      </c>
      <c r="D34" s="1" t="s">
        <v>64</v>
      </c>
      <c r="E34">
        <v>25</v>
      </c>
      <c r="F34" s="4" t="s">
        <v>65</v>
      </c>
      <c r="H34" s="1" t="s">
        <v>66</v>
      </c>
      <c r="I34">
        <v>10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3.5714285714285716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C38" s="1"/>
      <c r="D38" t="s">
        <v>99</v>
      </c>
      <c r="E38">
        <v>0</v>
      </c>
      <c r="F38" s="4"/>
      <c r="G38" s="1"/>
      <c r="I38">
        <v>25</v>
      </c>
      <c r="J38">
        <f t="shared" si="2"/>
        <v>0</v>
      </c>
      <c r="K38">
        <f t="shared" si="3"/>
        <v>1</v>
      </c>
      <c r="M38" s="7">
        <f>SUM(E38)/2.8</f>
        <v>0</v>
      </c>
      <c r="N38" s="7">
        <f>SUM(I38)/2.8</f>
        <v>8.9285714285714288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7AD37-1899-4FA7-83CE-C88E7477D7B0}">
  <sheetPr>
    <outlinePr summaryBelow="0" summaryRight="0"/>
  </sheetPr>
  <dimension ref="A1:N39"/>
  <sheetViews>
    <sheetView workbookViewId="0">
      <selection activeCell="A3" sqref="A3"/>
    </sheetView>
  </sheetViews>
  <sheetFormatPr defaultColWidth="12.5546875" defaultRowHeight="15.75" customHeight="1"/>
  <sheetData>
    <row r="1" spans="1:14" ht="13.2">
      <c r="A1" s="37" t="s">
        <v>21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22</v>
      </c>
      <c r="K4" s="34" t="s">
        <v>23</v>
      </c>
      <c r="M4" s="34" t="s">
        <v>22</v>
      </c>
      <c r="N4" s="34" t="s">
        <v>23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13</v>
      </c>
      <c r="K6" s="36">
        <f>SUM(K9:K38)</f>
        <v>5</v>
      </c>
      <c r="L6" t="s">
        <v>51</v>
      </c>
      <c r="M6" s="7">
        <f>SUM(M9,M21,M29,M34,M38)</f>
        <v>148.28571428571428</v>
      </c>
      <c r="N6" s="7">
        <f>SUM(N9,N21,N29,N34,N38)</f>
        <v>105.28571428571429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0.91534391534391535</v>
      </c>
      <c r="N7" s="6">
        <f>N6/162</f>
        <v>0.64991181657848329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34</v>
      </c>
      <c r="C9" s="39"/>
      <c r="D9" s="39"/>
      <c r="E9" s="1">
        <v>8</v>
      </c>
      <c r="F9" s="41" t="s">
        <v>31</v>
      </c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76</v>
      </c>
      <c r="N9">
        <f>SUM(I9:I17)</f>
        <v>47</v>
      </c>
    </row>
    <row r="10" spans="1:14" ht="13.2">
      <c r="A10" s="1">
        <v>2</v>
      </c>
      <c r="B10" s="39" t="s">
        <v>35</v>
      </c>
      <c r="C10" s="39"/>
      <c r="D10" s="39"/>
      <c r="E10" s="1">
        <v>5</v>
      </c>
      <c r="F10" s="41" t="s">
        <v>30</v>
      </c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 t="s">
        <v>46</v>
      </c>
      <c r="C11" s="39"/>
      <c r="D11" s="39"/>
      <c r="E11" s="1">
        <v>9</v>
      </c>
      <c r="F11" s="41" t="s">
        <v>33</v>
      </c>
      <c r="G11" s="41"/>
      <c r="H11" s="41"/>
      <c r="I11" s="1">
        <v>2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 t="s">
        <v>42</v>
      </c>
      <c r="C12" s="39"/>
      <c r="D12" s="39"/>
      <c r="E12" s="1">
        <v>9</v>
      </c>
      <c r="F12" s="41" t="s">
        <v>44</v>
      </c>
      <c r="G12" s="41"/>
      <c r="H12" s="41"/>
      <c r="I12" s="1">
        <v>1</v>
      </c>
      <c r="J12">
        <f t="shared" si="1"/>
        <v>1</v>
      </c>
      <c r="K12">
        <f t="shared" si="0"/>
        <v>0</v>
      </c>
    </row>
    <row r="13" spans="1:14" ht="13.2">
      <c r="A13" s="1">
        <v>5</v>
      </c>
      <c r="B13" s="39" t="s">
        <v>37</v>
      </c>
      <c r="C13" s="39"/>
      <c r="D13" s="39"/>
      <c r="E13" s="1">
        <v>9</v>
      </c>
      <c r="F13" s="41" t="s">
        <v>32</v>
      </c>
      <c r="G13" s="41"/>
      <c r="H13" s="41"/>
      <c r="I13" s="1">
        <v>5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 t="s">
        <v>34</v>
      </c>
      <c r="C14" s="39"/>
      <c r="D14" s="39"/>
      <c r="E14" s="1">
        <v>9</v>
      </c>
      <c r="F14" s="41" t="s">
        <v>30</v>
      </c>
      <c r="G14" s="41"/>
      <c r="H14" s="41"/>
      <c r="I14" s="1">
        <v>8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 t="s">
        <v>50</v>
      </c>
      <c r="C15" s="39"/>
      <c r="D15" s="39"/>
      <c r="E15" s="1">
        <v>9</v>
      </c>
      <c r="F15" s="41" t="s">
        <v>31</v>
      </c>
      <c r="G15" s="41"/>
      <c r="H15" s="41"/>
      <c r="I15" s="1">
        <v>7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 t="s">
        <v>37</v>
      </c>
      <c r="C16" s="39"/>
      <c r="D16" s="39"/>
      <c r="E16" s="1">
        <v>9</v>
      </c>
      <c r="F16" s="41" t="s">
        <v>33</v>
      </c>
      <c r="G16" s="41"/>
      <c r="H16" s="41"/>
      <c r="I16" s="1">
        <v>3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 t="s">
        <v>46</v>
      </c>
      <c r="C17" s="39"/>
      <c r="D17" s="39"/>
      <c r="E17" s="1">
        <v>9</v>
      </c>
      <c r="F17" s="41" t="s">
        <v>32</v>
      </c>
      <c r="G17" s="41"/>
      <c r="H17" s="41"/>
      <c r="I17" s="1">
        <v>3</v>
      </c>
      <c r="J17">
        <f t="shared" si="1"/>
        <v>1</v>
      </c>
      <c r="K17">
        <f t="shared" si="0"/>
        <v>0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47</v>
      </c>
      <c r="C21" s="40"/>
      <c r="D21" s="38"/>
      <c r="E21">
        <v>9</v>
      </c>
      <c r="F21" s="39" t="s">
        <v>48</v>
      </c>
      <c r="G21" s="40"/>
      <c r="H21" s="38"/>
      <c r="I21">
        <v>2</v>
      </c>
      <c r="J21">
        <f t="shared" si="1"/>
        <v>1</v>
      </c>
      <c r="K21">
        <f t="shared" si="0"/>
        <v>0</v>
      </c>
      <c r="M21">
        <f>SUM(E21:E25)</f>
        <v>38</v>
      </c>
      <c r="N21">
        <f>SUM(I21:I25)</f>
        <v>29</v>
      </c>
    </row>
    <row r="22" spans="1:14" ht="13.2">
      <c r="A22" s="1">
        <v>14</v>
      </c>
      <c r="B22" s="39" t="s">
        <v>39</v>
      </c>
      <c r="C22" s="40"/>
      <c r="D22" s="38"/>
      <c r="E22">
        <v>7</v>
      </c>
      <c r="F22" s="39" t="s">
        <v>40</v>
      </c>
      <c r="G22" s="40"/>
      <c r="H22" s="38"/>
      <c r="I22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 t="s">
        <v>38</v>
      </c>
      <c r="C23" s="40"/>
      <c r="D23" s="38"/>
      <c r="E23">
        <v>9</v>
      </c>
      <c r="F23" s="39" t="s">
        <v>49</v>
      </c>
      <c r="G23" s="40"/>
      <c r="H23" s="38"/>
      <c r="I23">
        <v>7</v>
      </c>
      <c r="J23">
        <f t="shared" si="1"/>
        <v>1</v>
      </c>
      <c r="K23">
        <f t="shared" si="0"/>
        <v>0</v>
      </c>
    </row>
    <row r="24" spans="1:14" ht="13.2">
      <c r="A24" s="1">
        <v>16</v>
      </c>
      <c r="B24" s="39" t="s">
        <v>39</v>
      </c>
      <c r="C24" s="40"/>
      <c r="D24" s="38"/>
      <c r="E24">
        <v>9</v>
      </c>
      <c r="F24" s="39" t="s">
        <v>45</v>
      </c>
      <c r="G24" s="40"/>
      <c r="H24" s="38"/>
      <c r="I24">
        <v>2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 t="s">
        <v>38</v>
      </c>
      <c r="C25" s="40"/>
      <c r="D25" s="38"/>
      <c r="E25">
        <v>4</v>
      </c>
      <c r="F25" s="39" t="s">
        <v>40</v>
      </c>
      <c r="G25" s="40"/>
      <c r="H25" s="38"/>
      <c r="I25">
        <v>9</v>
      </c>
      <c r="J25">
        <f t="shared" si="1"/>
        <v>0</v>
      </c>
      <c r="K25">
        <f t="shared" si="0"/>
        <v>1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s="4" t="s">
        <v>34</v>
      </c>
      <c r="D29" s="1" t="s">
        <v>35</v>
      </c>
      <c r="E29">
        <v>25</v>
      </c>
      <c r="F29" s="4" t="s">
        <v>30</v>
      </c>
      <c r="H29" s="1" t="s">
        <v>31</v>
      </c>
      <c r="I29">
        <v>19</v>
      </c>
      <c r="J29">
        <f>IF(E29=25,1,0)</f>
        <v>1</v>
      </c>
      <c r="K29">
        <f>IF(I29=25,1,0)</f>
        <v>0</v>
      </c>
      <c r="M29" s="7">
        <f>SUM(E29:E30)/2.8</f>
        <v>17.857142857142858</v>
      </c>
      <c r="N29" s="7">
        <f>SUM(I29:I30)/2.8</f>
        <v>12.857142857142858</v>
      </c>
    </row>
    <row r="30" spans="1:14" ht="15.75" customHeight="1">
      <c r="A30" s="1">
        <v>19</v>
      </c>
      <c r="B30" s="4" t="s">
        <v>36</v>
      </c>
      <c r="D30" s="1" t="s">
        <v>37</v>
      </c>
      <c r="E30">
        <v>25</v>
      </c>
      <c r="F30" s="4" t="s">
        <v>32</v>
      </c>
      <c r="H30" s="1" t="s">
        <v>33</v>
      </c>
      <c r="I30">
        <v>17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 t="s">
        <v>38</v>
      </c>
      <c r="D34" s="1" t="s">
        <v>39</v>
      </c>
      <c r="E34">
        <v>21</v>
      </c>
      <c r="F34" s="4" t="s">
        <v>40</v>
      </c>
      <c r="H34" s="1" t="s">
        <v>41</v>
      </c>
      <c r="I34">
        <v>25</v>
      </c>
      <c r="J34">
        <f t="shared" si="2"/>
        <v>0</v>
      </c>
      <c r="K34">
        <f t="shared" si="3"/>
        <v>1</v>
      </c>
      <c r="M34" s="7">
        <f>SUM(E34)/2.8</f>
        <v>7.5000000000000009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 t="s">
        <v>42</v>
      </c>
      <c r="D38" s="1" t="s">
        <v>43</v>
      </c>
      <c r="E38">
        <v>25</v>
      </c>
      <c r="F38" s="4" t="s">
        <v>44</v>
      </c>
      <c r="H38" s="1" t="s">
        <v>45</v>
      </c>
      <c r="I38">
        <v>21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7.5000000000000009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A31:I32"/>
    <mergeCell ref="B33:D33"/>
    <mergeCell ref="F33:H33"/>
    <mergeCell ref="B25:D25"/>
    <mergeCell ref="F25:H25"/>
    <mergeCell ref="A26:I27"/>
    <mergeCell ref="B28:D28"/>
    <mergeCell ref="F28:H28"/>
    <mergeCell ref="A35:I36"/>
    <mergeCell ref="B37:D37"/>
    <mergeCell ref="F37:H37"/>
    <mergeCell ref="B39:D39"/>
    <mergeCell ref="F39:H39"/>
    <mergeCell ref="B23:D23"/>
    <mergeCell ref="F23:H23"/>
    <mergeCell ref="B24:D24"/>
    <mergeCell ref="F24:H24"/>
    <mergeCell ref="B17:D17"/>
    <mergeCell ref="F17:H17"/>
    <mergeCell ref="A18:I19"/>
    <mergeCell ref="B20:D20"/>
    <mergeCell ref="F20:H20"/>
    <mergeCell ref="B21:D21"/>
    <mergeCell ref="F21:H21"/>
    <mergeCell ref="B22:D22"/>
    <mergeCell ref="F22:H22"/>
    <mergeCell ref="B14:D14"/>
    <mergeCell ref="F14:H14"/>
    <mergeCell ref="B15:D15"/>
    <mergeCell ref="F15:H15"/>
    <mergeCell ref="B16:D16"/>
    <mergeCell ref="F16:H16"/>
    <mergeCell ref="B11:D11"/>
    <mergeCell ref="F11:H11"/>
    <mergeCell ref="B12:D12"/>
    <mergeCell ref="F12:H12"/>
    <mergeCell ref="B13:D13"/>
    <mergeCell ref="F13:H13"/>
    <mergeCell ref="B10:D10"/>
    <mergeCell ref="F10:H10"/>
    <mergeCell ref="B8:D8"/>
    <mergeCell ref="F8:H8"/>
    <mergeCell ref="B9:D9"/>
    <mergeCell ref="F9:H9"/>
    <mergeCell ref="M8:N8"/>
    <mergeCell ref="A1:H2"/>
    <mergeCell ref="J4:J5"/>
    <mergeCell ref="K4:K5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42E8-21FF-4FFD-8073-314578F38345}">
  <sheetPr>
    <outlinePr summaryBelow="0" summaryRight="0"/>
  </sheetPr>
  <dimension ref="A1:N39"/>
  <sheetViews>
    <sheetView workbookViewId="0">
      <selection sqref="A1:H2"/>
    </sheetView>
  </sheetViews>
  <sheetFormatPr defaultColWidth="12.5546875" defaultRowHeight="15.75" customHeight="1"/>
  <sheetData>
    <row r="1" spans="1:14" ht="13.2">
      <c r="A1" s="37" t="s">
        <v>120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25</v>
      </c>
      <c r="K4" s="34" t="s">
        <v>29</v>
      </c>
      <c r="M4" s="34" t="s">
        <v>25</v>
      </c>
      <c r="N4" s="34" t="s">
        <v>29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7</v>
      </c>
      <c r="K6" s="36">
        <f>SUM(K9:K38)</f>
        <v>11</v>
      </c>
      <c r="L6" t="s">
        <v>51</v>
      </c>
      <c r="M6">
        <f>SUM(M9,M21,M29,M34,M38)</f>
        <v>116.00000000000001</v>
      </c>
      <c r="N6" s="7">
        <f>SUM(N9,N21,N29,N34,N38)</f>
        <v>141.64285714285714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0.71604938271604945</v>
      </c>
      <c r="N7" s="6">
        <f>N6/162</f>
        <v>0.8743386243386243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3</v>
      </c>
      <c r="F9" s="41"/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50</v>
      </c>
      <c r="N9">
        <f>SUM(I9:I17)</f>
        <v>72</v>
      </c>
    </row>
    <row r="10" spans="1:14" ht="13.2">
      <c r="A10" s="1">
        <v>2</v>
      </c>
      <c r="B10" s="39"/>
      <c r="C10" s="39"/>
      <c r="D10" s="39"/>
      <c r="E10" s="1">
        <v>5</v>
      </c>
      <c r="F10" s="41"/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/>
      <c r="C11" s="39"/>
      <c r="D11" s="39"/>
      <c r="E11" s="1">
        <v>5</v>
      </c>
      <c r="F11" s="41"/>
      <c r="G11" s="41"/>
      <c r="H11" s="41"/>
      <c r="I11" s="1">
        <v>9</v>
      </c>
      <c r="J11">
        <f t="shared" si="1"/>
        <v>0</v>
      </c>
      <c r="K11">
        <f t="shared" si="0"/>
        <v>1</v>
      </c>
    </row>
    <row r="12" spans="1:14" ht="13.2">
      <c r="A12" s="1">
        <v>4</v>
      </c>
      <c r="B12" s="39"/>
      <c r="C12" s="39"/>
      <c r="D12" s="39"/>
      <c r="E12" s="1">
        <v>9</v>
      </c>
      <c r="F12" s="41"/>
      <c r="G12" s="41"/>
      <c r="H12" s="41"/>
      <c r="I12" s="1">
        <v>4</v>
      </c>
      <c r="J12">
        <f t="shared" si="1"/>
        <v>1</v>
      </c>
      <c r="K12">
        <f t="shared" si="0"/>
        <v>0</v>
      </c>
    </row>
    <row r="13" spans="1:14" ht="13.2">
      <c r="A13" s="1">
        <v>5</v>
      </c>
      <c r="B13" s="39"/>
      <c r="C13" s="39"/>
      <c r="D13" s="39"/>
      <c r="E13" s="1">
        <v>9</v>
      </c>
      <c r="F13" s="41"/>
      <c r="G13" s="41"/>
      <c r="H13" s="41"/>
      <c r="I13" s="1">
        <v>6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/>
      <c r="C14" s="39"/>
      <c r="D14" s="39"/>
      <c r="E14" s="1">
        <v>4</v>
      </c>
      <c r="F14" s="41"/>
      <c r="G14" s="41"/>
      <c r="H14" s="41"/>
      <c r="I14" s="1">
        <v>9</v>
      </c>
      <c r="J14">
        <f t="shared" si="1"/>
        <v>0</v>
      </c>
      <c r="K14">
        <f t="shared" si="0"/>
        <v>1</v>
      </c>
    </row>
    <row r="15" spans="1:14" ht="13.2">
      <c r="A15" s="1">
        <v>7</v>
      </c>
      <c r="B15" s="39"/>
      <c r="C15" s="39"/>
      <c r="D15" s="39"/>
      <c r="E15" s="1">
        <v>1</v>
      </c>
      <c r="F15" s="41"/>
      <c r="G15" s="41"/>
      <c r="H15" s="41"/>
      <c r="I15" s="1">
        <v>9</v>
      </c>
      <c r="J15">
        <f t="shared" si="1"/>
        <v>0</v>
      </c>
      <c r="K15">
        <f t="shared" si="0"/>
        <v>1</v>
      </c>
    </row>
    <row r="16" spans="1:14" ht="13.2">
      <c r="A16" s="1">
        <v>8</v>
      </c>
      <c r="B16" s="39"/>
      <c r="C16" s="39"/>
      <c r="D16" s="39"/>
      <c r="E16" s="1">
        <v>9</v>
      </c>
      <c r="F16" s="41"/>
      <c r="G16" s="41"/>
      <c r="H16" s="41"/>
      <c r="I16" s="1">
        <v>8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/>
      <c r="C17" s="39"/>
      <c r="D17" s="39"/>
      <c r="E17" s="1">
        <v>5</v>
      </c>
      <c r="F17" s="41"/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1</v>
      </c>
      <c r="F21" s="39"/>
      <c r="G21" s="40"/>
      <c r="H21" s="38"/>
      <c r="I21" s="1">
        <v>9</v>
      </c>
      <c r="J21">
        <f t="shared" si="1"/>
        <v>0</v>
      </c>
      <c r="K21">
        <f t="shared" si="0"/>
        <v>1</v>
      </c>
      <c r="M21">
        <f>SUM(E21:E25)</f>
        <v>36</v>
      </c>
      <c r="N21">
        <f>SUM(I21:I25)</f>
        <v>35</v>
      </c>
    </row>
    <row r="22" spans="1:14" ht="13.2">
      <c r="A22" s="1">
        <v>14</v>
      </c>
      <c r="B22" s="39"/>
      <c r="C22" s="40"/>
      <c r="D22" s="38"/>
      <c r="E22" s="1">
        <v>9</v>
      </c>
      <c r="F22" s="39"/>
      <c r="G22" s="40"/>
      <c r="H22" s="38"/>
      <c r="I22" s="1">
        <v>5</v>
      </c>
      <c r="J22">
        <f t="shared" si="1"/>
        <v>1</v>
      </c>
      <c r="K22">
        <f t="shared" si="0"/>
        <v>0</v>
      </c>
    </row>
    <row r="23" spans="1:14" ht="13.2">
      <c r="A23" s="1">
        <v>15</v>
      </c>
      <c r="B23" s="39"/>
      <c r="C23" s="40"/>
      <c r="D23" s="38"/>
      <c r="E23" s="1">
        <v>9</v>
      </c>
      <c r="F23" s="39"/>
      <c r="G23" s="40"/>
      <c r="H23" s="38"/>
      <c r="I23" s="1">
        <v>6</v>
      </c>
      <c r="J23">
        <f t="shared" si="1"/>
        <v>1</v>
      </c>
      <c r="K23">
        <f t="shared" si="0"/>
        <v>0</v>
      </c>
    </row>
    <row r="24" spans="1:14" ht="13.2">
      <c r="A24" s="1">
        <v>16</v>
      </c>
      <c r="B24" s="39"/>
      <c r="C24" s="40"/>
      <c r="D24" s="38"/>
      <c r="E24" s="1">
        <v>8</v>
      </c>
      <c r="F24" s="39"/>
      <c r="G24" s="40"/>
      <c r="H24" s="38"/>
      <c r="I24" s="1">
        <v>9</v>
      </c>
      <c r="J24">
        <f t="shared" si="1"/>
        <v>0</v>
      </c>
      <c r="K24">
        <f t="shared" si="0"/>
        <v>1</v>
      </c>
    </row>
    <row r="25" spans="1:14" ht="13.2">
      <c r="A25" s="1">
        <v>17</v>
      </c>
      <c r="B25" s="39"/>
      <c r="C25" s="40"/>
      <c r="D25" s="38"/>
      <c r="E25" s="1">
        <v>9</v>
      </c>
      <c r="F25" s="39"/>
      <c r="G25" s="40"/>
      <c r="H25" s="38"/>
      <c r="I25" s="1">
        <v>6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>
        <v>15</v>
      </c>
      <c r="I29">
        <v>25</v>
      </c>
      <c r="J29">
        <f>IF(E29=25,1,0)</f>
        <v>0</v>
      </c>
      <c r="K29">
        <f>IF(I29=25,1,0)</f>
        <v>1</v>
      </c>
      <c r="M29" s="7">
        <f>SUM(E29:E30)/2.8</f>
        <v>13.214285714285715</v>
      </c>
      <c r="N29" s="7">
        <f>SUM(I29:I30)/2.8</f>
        <v>17.857142857142858</v>
      </c>
    </row>
    <row r="30" spans="1:14" ht="15.75" customHeight="1">
      <c r="A30" s="1">
        <v>19</v>
      </c>
      <c r="D30" s="1"/>
      <c r="E30">
        <v>22</v>
      </c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/>
      <c r="D34" s="1"/>
      <c r="E34">
        <v>25</v>
      </c>
      <c r="F34" s="4"/>
      <c r="H34" s="1"/>
      <c r="I34">
        <v>22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7.8571428571428577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D38" s="1"/>
      <c r="E38">
        <v>22</v>
      </c>
      <c r="F38" s="4"/>
      <c r="H38" s="1"/>
      <c r="I38">
        <v>25</v>
      </c>
      <c r="J38">
        <f t="shared" si="2"/>
        <v>0</v>
      </c>
      <c r="K38">
        <f t="shared" si="3"/>
        <v>1</v>
      </c>
      <c r="M38" s="7">
        <f>SUM(E38)/2.8</f>
        <v>7.8571428571428577</v>
      </c>
      <c r="N38" s="7">
        <f>SUM(I38)/2.8</f>
        <v>8.9285714285714288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4B4B5-A973-445C-A369-FCB614981BAA}">
  <sheetPr>
    <outlinePr summaryBelow="0" summaryRight="0"/>
  </sheetPr>
  <dimension ref="A1:N39"/>
  <sheetViews>
    <sheetView workbookViewId="0">
      <selection activeCell="A3" sqref="A3"/>
    </sheetView>
  </sheetViews>
  <sheetFormatPr defaultColWidth="12.5546875" defaultRowHeight="15.75" customHeight="1"/>
  <sheetData>
    <row r="1" spans="1:14" ht="13.2">
      <c r="A1" s="37" t="s">
        <v>121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28</v>
      </c>
      <c r="K4" s="34" t="s">
        <v>26</v>
      </c>
      <c r="M4" s="34" t="s">
        <v>28</v>
      </c>
      <c r="N4" s="34" t="s">
        <v>26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13</v>
      </c>
      <c r="K6" s="36">
        <f>SUM(K9:K38)</f>
        <v>5</v>
      </c>
      <c r="L6" t="s">
        <v>51</v>
      </c>
      <c r="M6">
        <f>SUM(M9,M21,M29,M34,M38)</f>
        <v>146</v>
      </c>
      <c r="N6" s="7">
        <f>SUM(N9,N21,N29,N34,N38)</f>
        <v>97.928571428571431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0.90123456790123457</v>
      </c>
      <c r="N7" s="6">
        <f>N6/162</f>
        <v>0.60449735449735453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9</v>
      </c>
      <c r="F9" s="41"/>
      <c r="G9" s="41"/>
      <c r="H9" s="41"/>
      <c r="I9" s="1">
        <v>2</v>
      </c>
      <c r="J9">
        <f>IF(E9=9,1,0)</f>
        <v>1</v>
      </c>
      <c r="K9">
        <f t="shared" ref="K9:K25" si="0">IF(I9=9,1,0)</f>
        <v>0</v>
      </c>
      <c r="M9">
        <f>SUM(E9:E17)</f>
        <v>71</v>
      </c>
      <c r="N9">
        <f>SUM(I9:I17)</f>
        <v>47</v>
      </c>
    </row>
    <row r="10" spans="1:14" ht="13.2">
      <c r="A10" s="1">
        <v>2</v>
      </c>
      <c r="B10" s="39"/>
      <c r="C10" s="39"/>
      <c r="D10" s="39"/>
      <c r="E10" s="1">
        <v>9</v>
      </c>
      <c r="F10" s="41"/>
      <c r="G10" s="41"/>
      <c r="H10" s="41"/>
      <c r="I10" s="1">
        <v>7</v>
      </c>
      <c r="J10">
        <f t="shared" ref="J10:J25" si="1">IF(E10=9,1,0)</f>
        <v>1</v>
      </c>
      <c r="K10">
        <f t="shared" si="0"/>
        <v>0</v>
      </c>
    </row>
    <row r="11" spans="1:14" ht="13.2">
      <c r="A11" s="1">
        <v>3</v>
      </c>
      <c r="B11" s="39"/>
      <c r="C11" s="39"/>
      <c r="D11" s="39"/>
      <c r="E11" s="1">
        <v>9</v>
      </c>
      <c r="F11" s="41"/>
      <c r="G11" s="41"/>
      <c r="H11" s="41"/>
      <c r="I11" s="1">
        <v>2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/>
      <c r="C12" s="39"/>
      <c r="D12" s="39"/>
      <c r="E12" s="1">
        <v>5</v>
      </c>
      <c r="F12" s="41"/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/>
      <c r="C13" s="39"/>
      <c r="D13" s="39"/>
      <c r="E13" s="1">
        <v>9</v>
      </c>
      <c r="F13" s="41"/>
      <c r="G13" s="41"/>
      <c r="H13" s="41"/>
      <c r="I13" s="1">
        <v>5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/>
      <c r="C14" s="39"/>
      <c r="D14" s="39"/>
      <c r="E14" s="1">
        <v>9</v>
      </c>
      <c r="F14" s="41"/>
      <c r="G14" s="41"/>
      <c r="H14" s="41"/>
      <c r="I14" s="1">
        <v>6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/>
      <c r="C15" s="39"/>
      <c r="D15" s="39"/>
      <c r="E15" s="1">
        <v>9</v>
      </c>
      <c r="F15" s="41"/>
      <c r="G15" s="41"/>
      <c r="H15" s="41"/>
      <c r="I15" s="1">
        <v>3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/>
      <c r="C16" s="39"/>
      <c r="D16" s="39"/>
      <c r="E16" s="1">
        <v>9</v>
      </c>
      <c r="F16" s="41"/>
      <c r="G16" s="41"/>
      <c r="H16" s="41"/>
      <c r="I16" s="1">
        <v>4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/>
      <c r="C17" s="39"/>
      <c r="D17" s="39"/>
      <c r="E17" s="1">
        <v>3</v>
      </c>
      <c r="F17" s="41"/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9</v>
      </c>
      <c r="F21" s="39"/>
      <c r="G21" s="40"/>
      <c r="H21" s="38"/>
      <c r="I21" s="1">
        <v>0</v>
      </c>
      <c r="J21">
        <f t="shared" si="1"/>
        <v>1</v>
      </c>
      <c r="K21">
        <f t="shared" si="0"/>
        <v>0</v>
      </c>
      <c r="M21">
        <f>SUM(E21:E25)</f>
        <v>45</v>
      </c>
      <c r="N21">
        <f>SUM(I21:I25)</f>
        <v>17</v>
      </c>
    </row>
    <row r="22" spans="1:14" ht="13.2">
      <c r="A22" s="1">
        <v>14</v>
      </c>
      <c r="B22" s="39"/>
      <c r="C22" s="40"/>
      <c r="D22" s="38"/>
      <c r="E22" s="1">
        <v>9</v>
      </c>
      <c r="F22" s="39"/>
      <c r="G22" s="40"/>
      <c r="H22" s="38"/>
      <c r="I22" s="1">
        <v>4</v>
      </c>
      <c r="J22">
        <f t="shared" si="1"/>
        <v>1</v>
      </c>
      <c r="K22">
        <f t="shared" si="0"/>
        <v>0</v>
      </c>
    </row>
    <row r="23" spans="1:14" ht="13.2">
      <c r="A23" s="1">
        <v>15</v>
      </c>
      <c r="B23" s="39"/>
      <c r="C23" s="40"/>
      <c r="D23" s="38"/>
      <c r="E23" s="1">
        <v>9</v>
      </c>
      <c r="F23" s="39"/>
      <c r="G23" s="40"/>
      <c r="H23" s="38"/>
      <c r="I23" s="1">
        <v>3</v>
      </c>
      <c r="J23">
        <f t="shared" si="1"/>
        <v>1</v>
      </c>
      <c r="K23">
        <f t="shared" si="0"/>
        <v>0</v>
      </c>
    </row>
    <row r="24" spans="1:14" ht="13.2">
      <c r="A24" s="1">
        <v>16</v>
      </c>
      <c r="B24" s="39"/>
      <c r="C24" s="40"/>
      <c r="D24" s="38"/>
      <c r="E24" s="1">
        <v>9</v>
      </c>
      <c r="F24" s="39"/>
      <c r="G24" s="40"/>
      <c r="H24" s="38"/>
      <c r="I24" s="1">
        <v>3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/>
      <c r="C25" s="40"/>
      <c r="D25" s="38"/>
      <c r="E25" s="1">
        <v>9</v>
      </c>
      <c r="F25" s="39"/>
      <c r="G25" s="40"/>
      <c r="H25" s="38"/>
      <c r="I25" s="1">
        <v>7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>
        <v>24</v>
      </c>
      <c r="I29">
        <v>25</v>
      </c>
      <c r="J29">
        <f>IF(E29=25,1,0)</f>
        <v>0</v>
      </c>
      <c r="K29">
        <f>IF(I29=25,1,0)</f>
        <v>1</v>
      </c>
      <c r="M29" s="7">
        <f>SUM(E29:E30)/2.8</f>
        <v>17.5</v>
      </c>
      <c r="N29" s="7">
        <f>SUM(I29:I30)/2.8</f>
        <v>16.071428571428573</v>
      </c>
    </row>
    <row r="30" spans="1:14" ht="15.75" customHeight="1">
      <c r="A30" s="1">
        <v>19</v>
      </c>
      <c r="D30" s="1"/>
      <c r="E30">
        <v>25</v>
      </c>
      <c r="I30">
        <v>20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/>
      <c r="D34" s="1"/>
      <c r="E34">
        <v>24</v>
      </c>
      <c r="F34" s="4"/>
      <c r="H34" s="1"/>
      <c r="I34">
        <v>25</v>
      </c>
      <c r="J34">
        <f t="shared" si="2"/>
        <v>0</v>
      </c>
      <c r="K34">
        <f t="shared" si="3"/>
        <v>1</v>
      </c>
      <c r="M34" s="7">
        <f>SUM(E34)/2.8</f>
        <v>8.5714285714285712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D38" s="1"/>
      <c r="E38">
        <v>11</v>
      </c>
      <c r="F38" s="4"/>
      <c r="H38" s="1"/>
      <c r="I38">
        <v>25</v>
      </c>
      <c r="J38">
        <f t="shared" si="2"/>
        <v>0</v>
      </c>
      <c r="K38">
        <f t="shared" si="3"/>
        <v>1</v>
      </c>
      <c r="M38" s="7">
        <f>SUM(E38)/2.8</f>
        <v>3.9285714285714288</v>
      </c>
      <c r="N38" s="7">
        <f>SUM(I38)/2.8</f>
        <v>8.9285714285714288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8D9B-834C-4CFD-BD23-D9C0C6269EA2}">
  <sheetPr>
    <outlinePr summaryBelow="0" summaryRight="0"/>
  </sheetPr>
  <dimension ref="A1:N39"/>
  <sheetViews>
    <sheetView workbookViewId="0">
      <selection activeCell="I39" sqref="I39"/>
    </sheetView>
  </sheetViews>
  <sheetFormatPr defaultColWidth="12.5546875" defaultRowHeight="15.75" customHeight="1"/>
  <sheetData>
    <row r="1" spans="1:14" ht="13.2">
      <c r="A1" s="37" t="s">
        <v>262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3</v>
      </c>
      <c r="K4" s="34" t="s">
        <v>12</v>
      </c>
      <c r="M4" s="34" t="s">
        <v>3</v>
      </c>
      <c r="N4" s="34" t="s">
        <v>12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5</v>
      </c>
      <c r="K6" s="36">
        <f>SUM(K9:K38)</f>
        <v>13</v>
      </c>
      <c r="L6" t="s">
        <v>51</v>
      </c>
      <c r="M6" s="7">
        <f>SUM(M9,M21,M29,M34,M38)</f>
        <v>82.071428571428569</v>
      </c>
      <c r="N6" s="7">
        <f>SUM(N9,N21,N29,N34,N38)</f>
        <v>129.92857142857142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0.50661375661375663</v>
      </c>
      <c r="N7" s="6">
        <f>N6/162</f>
        <v>0.80202821869488528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190</v>
      </c>
      <c r="C9" s="39"/>
      <c r="D9" s="39"/>
      <c r="E9" s="1">
        <v>9</v>
      </c>
      <c r="F9" s="41" t="s">
        <v>288</v>
      </c>
      <c r="G9" s="41"/>
      <c r="H9" s="41"/>
      <c r="I9" s="1">
        <v>1</v>
      </c>
      <c r="J9">
        <f>IF(E9=9,1,0)</f>
        <v>1</v>
      </c>
      <c r="K9">
        <f t="shared" ref="K9:K25" si="0">IF(I9=9,1,0)</f>
        <v>0</v>
      </c>
      <c r="M9">
        <f>SUM(E9:E17)</f>
        <v>41</v>
      </c>
      <c r="N9">
        <f>SUM(I9:I17)</f>
        <v>70</v>
      </c>
    </row>
    <row r="10" spans="1:14" ht="13.2">
      <c r="A10" s="1">
        <v>2</v>
      </c>
      <c r="B10" s="39" t="s">
        <v>61</v>
      </c>
      <c r="C10" s="39"/>
      <c r="D10" s="39"/>
      <c r="E10" s="1">
        <v>3</v>
      </c>
      <c r="F10" s="41" t="s">
        <v>286</v>
      </c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 t="s">
        <v>59</v>
      </c>
      <c r="C11" s="39"/>
      <c r="D11" s="39"/>
      <c r="E11" s="1">
        <v>5</v>
      </c>
      <c r="F11" s="41" t="s">
        <v>289</v>
      </c>
      <c r="G11" s="41"/>
      <c r="H11" s="41"/>
      <c r="I11" s="1">
        <v>9</v>
      </c>
      <c r="J11">
        <f t="shared" si="1"/>
        <v>0</v>
      </c>
      <c r="K11">
        <f t="shared" si="0"/>
        <v>1</v>
      </c>
    </row>
    <row r="12" spans="1:14" ht="13.2">
      <c r="A12" s="1">
        <v>4</v>
      </c>
      <c r="B12" s="39" t="s">
        <v>179</v>
      </c>
      <c r="C12" s="39"/>
      <c r="D12" s="39"/>
      <c r="E12" s="1">
        <v>3</v>
      </c>
      <c r="F12" s="41" t="s">
        <v>161</v>
      </c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 t="s">
        <v>63</v>
      </c>
      <c r="C13" s="39"/>
      <c r="D13" s="39"/>
      <c r="E13" s="1">
        <v>3</v>
      </c>
      <c r="F13" s="41" t="s">
        <v>284</v>
      </c>
      <c r="G13" s="41"/>
      <c r="H13" s="41"/>
      <c r="I13" s="1">
        <v>9</v>
      </c>
      <c r="J13">
        <f t="shared" si="1"/>
        <v>0</v>
      </c>
      <c r="K13">
        <f t="shared" si="0"/>
        <v>1</v>
      </c>
    </row>
    <row r="14" spans="1:14" ht="13.2">
      <c r="A14" s="1">
        <v>6</v>
      </c>
      <c r="B14" s="39" t="s">
        <v>61</v>
      </c>
      <c r="C14" s="39"/>
      <c r="D14" s="39"/>
      <c r="E14" s="1">
        <v>2</v>
      </c>
      <c r="F14" s="41" t="s">
        <v>288</v>
      </c>
      <c r="G14" s="41"/>
      <c r="H14" s="41"/>
      <c r="I14" s="1">
        <v>9</v>
      </c>
      <c r="J14">
        <f t="shared" si="1"/>
        <v>0</v>
      </c>
      <c r="K14">
        <f t="shared" si="0"/>
        <v>1</v>
      </c>
    </row>
    <row r="15" spans="1:14" ht="13.2">
      <c r="A15" s="1">
        <v>7</v>
      </c>
      <c r="B15" s="39" t="s">
        <v>190</v>
      </c>
      <c r="C15" s="39"/>
      <c r="D15" s="39"/>
      <c r="E15" s="1">
        <v>9</v>
      </c>
      <c r="F15" s="41" t="s">
        <v>286</v>
      </c>
      <c r="G15" s="41"/>
      <c r="H15" s="41"/>
      <c r="I15" s="1">
        <v>6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 t="s">
        <v>179</v>
      </c>
      <c r="C16" s="39"/>
      <c r="D16" s="39"/>
      <c r="E16" s="1">
        <v>2</v>
      </c>
      <c r="F16" s="41" t="s">
        <v>284</v>
      </c>
      <c r="G16" s="41"/>
      <c r="H16" s="41"/>
      <c r="I16" s="1">
        <v>9</v>
      </c>
      <c r="J16">
        <f t="shared" si="1"/>
        <v>0</v>
      </c>
      <c r="K16">
        <f t="shared" si="0"/>
        <v>1</v>
      </c>
    </row>
    <row r="17" spans="1:14" ht="13.2">
      <c r="A17" s="1">
        <v>9</v>
      </c>
      <c r="B17" s="39" t="s">
        <v>63</v>
      </c>
      <c r="C17" s="39"/>
      <c r="D17" s="39"/>
      <c r="E17" s="1">
        <v>5</v>
      </c>
      <c r="F17" s="41" t="s">
        <v>161</v>
      </c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281</v>
      </c>
      <c r="C21" s="40"/>
      <c r="D21" s="38"/>
      <c r="E21" s="1">
        <v>0</v>
      </c>
      <c r="F21" s="39" t="s">
        <v>287</v>
      </c>
      <c r="G21" s="40"/>
      <c r="H21" s="38"/>
      <c r="I21" s="1">
        <v>9</v>
      </c>
      <c r="J21">
        <f t="shared" si="1"/>
        <v>0</v>
      </c>
      <c r="K21">
        <f t="shared" si="0"/>
        <v>1</v>
      </c>
      <c r="M21">
        <f>SUM(E21:E25)</f>
        <v>15</v>
      </c>
      <c r="N21">
        <f>SUM(I21:I25)</f>
        <v>36</v>
      </c>
    </row>
    <row r="22" spans="1:14" ht="13.2">
      <c r="A22" s="1">
        <v>14</v>
      </c>
      <c r="B22" s="39" t="s">
        <v>290</v>
      </c>
      <c r="C22" s="40"/>
      <c r="D22" s="38"/>
      <c r="E22" s="1">
        <v>5</v>
      </c>
      <c r="F22" s="39" t="s">
        <v>280</v>
      </c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 t="s">
        <v>290</v>
      </c>
      <c r="C23" s="40"/>
      <c r="D23" s="38"/>
      <c r="E23" s="1">
        <v>1</v>
      </c>
      <c r="F23" s="39" t="s">
        <v>287</v>
      </c>
      <c r="G23" s="40"/>
      <c r="H23" s="38"/>
      <c r="I23" s="1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 t="s">
        <v>281</v>
      </c>
      <c r="C24" s="40"/>
      <c r="D24" s="38"/>
      <c r="E24" s="1">
        <v>0</v>
      </c>
      <c r="F24" s="39" t="s">
        <v>280</v>
      </c>
      <c r="G24" s="40"/>
      <c r="H24" s="38"/>
      <c r="I24" s="1">
        <v>9</v>
      </c>
      <c r="J24">
        <f t="shared" si="1"/>
        <v>0</v>
      </c>
      <c r="K24">
        <f t="shared" si="0"/>
        <v>1</v>
      </c>
    </row>
    <row r="25" spans="1:14" ht="13.2">
      <c r="A25" s="1">
        <v>17</v>
      </c>
      <c r="B25" s="39" t="s">
        <v>9</v>
      </c>
      <c r="C25" s="40"/>
      <c r="D25" s="38"/>
      <c r="E25" s="1">
        <v>9</v>
      </c>
      <c r="F25" s="39" t="s">
        <v>9</v>
      </c>
      <c r="G25" s="40"/>
      <c r="H25" s="38"/>
      <c r="I25" s="1">
        <v>0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t="s">
        <v>190</v>
      </c>
      <c r="C29" t="s">
        <v>283</v>
      </c>
      <c r="D29" s="1"/>
      <c r="E29">
        <v>25</v>
      </c>
      <c r="F29" t="s">
        <v>285</v>
      </c>
      <c r="G29" t="s">
        <v>286</v>
      </c>
      <c r="I29">
        <v>17</v>
      </c>
      <c r="J29">
        <f>IF(E29=25,1,0)</f>
        <v>1</v>
      </c>
      <c r="K29">
        <f>IF(I29=25,1,0)</f>
        <v>0</v>
      </c>
      <c r="M29" s="7">
        <f>SUM(E29:E30)/2.8</f>
        <v>11.071428571428573</v>
      </c>
      <c r="N29" s="7">
        <f>SUM(I29:I30)/2.8</f>
        <v>15.000000000000002</v>
      </c>
    </row>
    <row r="30" spans="1:14" ht="15.75" customHeight="1">
      <c r="A30" s="1">
        <v>19</v>
      </c>
      <c r="B30" t="s">
        <v>59</v>
      </c>
      <c r="C30" t="s">
        <v>63</v>
      </c>
      <c r="D30" s="1"/>
      <c r="E30">
        <v>6</v>
      </c>
      <c r="F30" t="s">
        <v>161</v>
      </c>
      <c r="G30" t="s">
        <v>284</v>
      </c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20</v>
      </c>
      <c r="B34" s="4" t="s">
        <v>281</v>
      </c>
      <c r="C34" t="s">
        <v>282</v>
      </c>
      <c r="D34" s="1"/>
      <c r="E34">
        <v>17</v>
      </c>
      <c r="F34" t="s">
        <v>287</v>
      </c>
      <c r="G34" t="s">
        <v>280</v>
      </c>
      <c r="H34" s="1"/>
      <c r="I34">
        <v>25</v>
      </c>
      <c r="J34">
        <f t="shared" si="2"/>
        <v>0</v>
      </c>
      <c r="K34">
        <f t="shared" si="3"/>
        <v>1</v>
      </c>
      <c r="M34" s="7">
        <f>SUM(E34)/2.8</f>
        <v>6.0714285714285721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21</v>
      </c>
      <c r="B38" s="4"/>
      <c r="D38" s="1" t="s">
        <v>9</v>
      </c>
      <c r="E38">
        <v>25</v>
      </c>
      <c r="F38" s="4" t="s">
        <v>9</v>
      </c>
      <c r="H38" s="1"/>
      <c r="I38">
        <v>0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0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B9029-4072-45B8-BB5E-153FA4576269}">
  <sheetPr>
    <outlinePr summaryBelow="0" summaryRight="0"/>
  </sheetPr>
  <dimension ref="A1:N39"/>
  <sheetViews>
    <sheetView workbookViewId="0">
      <selection activeCell="A3" sqref="A3"/>
    </sheetView>
  </sheetViews>
  <sheetFormatPr defaultColWidth="12.5546875" defaultRowHeight="15.75" customHeight="1"/>
  <sheetData>
    <row r="1" spans="1:14" ht="13.2">
      <c r="A1" s="37" t="s">
        <v>126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23</v>
      </c>
      <c r="K4" s="34" t="s">
        <v>12</v>
      </c>
      <c r="M4" s="34" t="s">
        <v>23</v>
      </c>
      <c r="N4" s="34" t="s">
        <v>12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3</v>
      </c>
      <c r="K6" s="36">
        <f>SUM(K9:K38)</f>
        <v>15</v>
      </c>
      <c r="L6" t="s">
        <v>51</v>
      </c>
      <c r="M6" s="7">
        <f>SUM(M9,M21,M29,M34,M38)</f>
        <v>93.785714285714278</v>
      </c>
      <c r="N6" s="7">
        <f>SUM(N9,N21,N29,N34,N38)</f>
        <v>151.71428571428569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0.57892416225749554</v>
      </c>
      <c r="N7" s="6">
        <f>N6/162</f>
        <v>0.9365079365079364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3</v>
      </c>
      <c r="F9" s="41"/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40</v>
      </c>
      <c r="N9">
        <f>SUM(I9:I17)</f>
        <v>80</v>
      </c>
    </row>
    <row r="10" spans="1:14" ht="13.2">
      <c r="A10" s="1">
        <v>2</v>
      </c>
      <c r="B10" s="39"/>
      <c r="C10" s="39"/>
      <c r="D10" s="39"/>
      <c r="E10" s="1">
        <v>5</v>
      </c>
      <c r="F10" s="41"/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/>
      <c r="C11" s="39"/>
      <c r="D11" s="39"/>
      <c r="E11" s="1">
        <v>5</v>
      </c>
      <c r="F11" s="41"/>
      <c r="G11" s="41"/>
      <c r="H11" s="41"/>
      <c r="I11" s="1">
        <v>9</v>
      </c>
      <c r="J11">
        <f t="shared" si="1"/>
        <v>0</v>
      </c>
      <c r="K11">
        <f t="shared" si="0"/>
        <v>1</v>
      </c>
    </row>
    <row r="12" spans="1:14" ht="13.2">
      <c r="A12" s="1">
        <v>4</v>
      </c>
      <c r="B12" s="39"/>
      <c r="C12" s="39"/>
      <c r="D12" s="39"/>
      <c r="E12" s="8">
        <v>2</v>
      </c>
      <c r="F12" s="41"/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/>
      <c r="C13" s="39"/>
      <c r="D13" s="39"/>
      <c r="E13" s="1">
        <v>3</v>
      </c>
      <c r="F13" s="41"/>
      <c r="G13" s="41"/>
      <c r="H13" s="41"/>
      <c r="I13" s="1">
        <v>9</v>
      </c>
      <c r="J13">
        <f t="shared" si="1"/>
        <v>0</v>
      </c>
      <c r="K13">
        <f t="shared" si="0"/>
        <v>1</v>
      </c>
    </row>
    <row r="14" spans="1:14" ht="13.2">
      <c r="A14" s="1">
        <v>6</v>
      </c>
      <c r="B14" s="39"/>
      <c r="C14" s="39"/>
      <c r="D14" s="39"/>
      <c r="E14" s="1">
        <v>3</v>
      </c>
      <c r="F14" s="41"/>
      <c r="G14" s="41"/>
      <c r="H14" s="41"/>
      <c r="I14" s="1">
        <v>9</v>
      </c>
      <c r="J14">
        <f t="shared" si="1"/>
        <v>0</v>
      </c>
      <c r="K14">
        <f t="shared" si="0"/>
        <v>1</v>
      </c>
    </row>
    <row r="15" spans="1:14" ht="13.2">
      <c r="A15" s="1">
        <v>7</v>
      </c>
      <c r="B15" s="39"/>
      <c r="C15" s="39"/>
      <c r="D15" s="39"/>
      <c r="E15" s="1">
        <v>9</v>
      </c>
      <c r="F15" s="41"/>
      <c r="G15" s="41"/>
      <c r="H15" s="41"/>
      <c r="I15" s="1">
        <v>8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/>
      <c r="C16" s="39"/>
      <c r="D16" s="39"/>
      <c r="E16" s="1">
        <v>3</v>
      </c>
      <c r="F16" s="41"/>
      <c r="G16" s="41"/>
      <c r="H16" s="41"/>
      <c r="I16" s="1">
        <v>9</v>
      </c>
      <c r="J16">
        <f t="shared" si="1"/>
        <v>0</v>
      </c>
      <c r="K16">
        <f t="shared" si="0"/>
        <v>1</v>
      </c>
    </row>
    <row r="17" spans="1:14" ht="13.2">
      <c r="A17" s="1">
        <v>9</v>
      </c>
      <c r="B17" s="39"/>
      <c r="C17" s="39"/>
      <c r="D17" s="39"/>
      <c r="E17" s="1">
        <v>7</v>
      </c>
      <c r="F17" s="41"/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9</v>
      </c>
      <c r="F21" s="39"/>
      <c r="G21" s="40"/>
      <c r="H21" s="38"/>
      <c r="I21" s="1">
        <v>5</v>
      </c>
      <c r="J21">
        <f t="shared" si="1"/>
        <v>1</v>
      </c>
      <c r="K21">
        <f t="shared" si="0"/>
        <v>0</v>
      </c>
      <c r="M21">
        <f>SUM(E21:E25)</f>
        <v>27</v>
      </c>
      <c r="N21">
        <f>SUM(I21:I25)</f>
        <v>41</v>
      </c>
    </row>
    <row r="22" spans="1:14" ht="13.2">
      <c r="A22" s="1">
        <v>14</v>
      </c>
      <c r="B22" s="39"/>
      <c r="C22" s="40"/>
      <c r="D22" s="38"/>
      <c r="E22" s="1">
        <v>6</v>
      </c>
      <c r="F22" s="39"/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/>
      <c r="C23" s="40"/>
      <c r="D23" s="38"/>
      <c r="E23" s="1">
        <v>0</v>
      </c>
      <c r="F23" s="39"/>
      <c r="G23" s="40"/>
      <c r="H23" s="38"/>
      <c r="I23" s="1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/>
      <c r="C24" s="40"/>
      <c r="D24" s="38"/>
      <c r="E24" s="1">
        <v>7</v>
      </c>
      <c r="F24" s="39"/>
      <c r="G24" s="40"/>
      <c r="H24" s="38"/>
      <c r="I24" s="1">
        <v>9</v>
      </c>
      <c r="J24">
        <f t="shared" si="1"/>
        <v>0</v>
      </c>
      <c r="K24">
        <f t="shared" si="0"/>
        <v>1</v>
      </c>
    </row>
    <row r="25" spans="1:14" ht="13.2">
      <c r="A25" s="1">
        <v>17</v>
      </c>
      <c r="B25" s="39"/>
      <c r="C25" s="40"/>
      <c r="D25" s="38"/>
      <c r="E25" s="1">
        <v>5</v>
      </c>
      <c r="F25" s="39"/>
      <c r="G25" s="40"/>
      <c r="H25" s="38"/>
      <c r="I25" s="1">
        <v>9</v>
      </c>
      <c r="J25">
        <f t="shared" si="1"/>
        <v>0</v>
      </c>
      <c r="K25">
        <f t="shared" si="0"/>
        <v>1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 s="1">
        <v>16</v>
      </c>
      <c r="I29" s="1">
        <v>25</v>
      </c>
      <c r="J29">
        <f>IF(E29=25,1,0)</f>
        <v>0</v>
      </c>
      <c r="K29">
        <f>IF(I29=25,1,0)</f>
        <v>1</v>
      </c>
      <c r="M29" s="7">
        <f>SUM(E29:E30)/2.8</f>
        <v>14.642857142857144</v>
      </c>
      <c r="N29" s="7">
        <f>SUM(I29:I30)/2.8</f>
        <v>12.857142857142858</v>
      </c>
    </row>
    <row r="30" spans="1:14" ht="15.75" customHeight="1">
      <c r="A30" s="1">
        <v>19</v>
      </c>
      <c r="D30" s="1"/>
      <c r="E30" s="1">
        <v>25</v>
      </c>
      <c r="I30" s="1">
        <v>11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/>
      <c r="D34" s="1"/>
      <c r="E34">
        <v>24</v>
      </c>
      <c r="F34" s="4"/>
      <c r="H34" s="1"/>
      <c r="I34">
        <v>25</v>
      </c>
      <c r="J34">
        <f t="shared" si="2"/>
        <v>0</v>
      </c>
      <c r="K34">
        <f t="shared" si="3"/>
        <v>1</v>
      </c>
      <c r="M34" s="7">
        <f>SUM(E34)/2.8</f>
        <v>8.5714285714285712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D38" s="1"/>
      <c r="E38">
        <v>10</v>
      </c>
      <c r="F38" s="4"/>
      <c r="H38" s="1"/>
      <c r="I38">
        <v>25</v>
      </c>
      <c r="J38">
        <f t="shared" si="2"/>
        <v>0</v>
      </c>
      <c r="K38">
        <f t="shared" si="3"/>
        <v>1</v>
      </c>
      <c r="M38" s="7">
        <f>SUM(E38)/2.8</f>
        <v>3.5714285714285716</v>
      </c>
      <c r="N38" s="7">
        <f>SUM(I38)/2.8</f>
        <v>8.9285714285714288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6C467-04CA-4DF9-A234-7608888CE1AF}">
  <sheetPr>
    <outlinePr summaryBelow="0" summaryRight="0"/>
  </sheetPr>
  <dimension ref="A1:N39"/>
  <sheetViews>
    <sheetView workbookViewId="0">
      <selection sqref="A1:H2"/>
    </sheetView>
  </sheetViews>
  <sheetFormatPr defaultColWidth="12.5546875" defaultRowHeight="15.75" customHeight="1"/>
  <sheetData>
    <row r="1" spans="1:14" ht="13.2">
      <c r="A1" s="37" t="s">
        <v>125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22</v>
      </c>
      <c r="K4" s="34" t="s">
        <v>3</v>
      </c>
      <c r="M4" s="34" t="s">
        <v>22</v>
      </c>
      <c r="N4" s="34" t="s">
        <v>3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2</v>
      </c>
      <c r="K6" s="36">
        <f>SUM(K9:K38)</f>
        <v>16</v>
      </c>
      <c r="L6" t="s">
        <v>51</v>
      </c>
      <c r="M6">
        <f>SUM(M9,M21,M29,M34,M38)</f>
        <v>83.000000000000014</v>
      </c>
      <c r="N6" s="7">
        <f>SUM(N9,N21,N29,N34,N38)</f>
        <v>148.71428571428569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0.51234567901234573</v>
      </c>
      <c r="N7" s="6">
        <f>N6/162</f>
        <v>0.91798941798941791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3</v>
      </c>
      <c r="F9" s="41"/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28</v>
      </c>
      <c r="N9">
        <f>SUM(I9:I17)</f>
        <v>81</v>
      </c>
    </row>
    <row r="10" spans="1:14" ht="13.2">
      <c r="A10" s="1">
        <v>2</v>
      </c>
      <c r="B10" s="39"/>
      <c r="C10" s="39"/>
      <c r="D10" s="39"/>
      <c r="E10" s="1">
        <v>3</v>
      </c>
      <c r="F10" s="41"/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/>
      <c r="C11" s="39"/>
      <c r="D11" s="39"/>
      <c r="E11" s="1">
        <v>3</v>
      </c>
      <c r="F11" s="41"/>
      <c r="G11" s="41"/>
      <c r="H11" s="41"/>
      <c r="I11" s="1">
        <v>9</v>
      </c>
      <c r="J11">
        <f t="shared" si="1"/>
        <v>0</v>
      </c>
      <c r="K11">
        <f t="shared" si="0"/>
        <v>1</v>
      </c>
    </row>
    <row r="12" spans="1:14" ht="13.2">
      <c r="A12" s="1">
        <v>4</v>
      </c>
      <c r="B12" s="39"/>
      <c r="C12" s="39"/>
      <c r="D12" s="39"/>
      <c r="E12" s="1">
        <v>4</v>
      </c>
      <c r="F12" s="41"/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/>
      <c r="C13" s="39"/>
      <c r="D13" s="39"/>
      <c r="E13" s="1">
        <v>2</v>
      </c>
      <c r="F13" s="41"/>
      <c r="G13" s="41"/>
      <c r="H13" s="41"/>
      <c r="I13" s="1">
        <v>9</v>
      </c>
      <c r="J13">
        <f t="shared" si="1"/>
        <v>0</v>
      </c>
      <c r="K13">
        <f t="shared" si="0"/>
        <v>1</v>
      </c>
    </row>
    <row r="14" spans="1:14" ht="13.2">
      <c r="A14" s="1">
        <v>6</v>
      </c>
      <c r="B14" s="39"/>
      <c r="C14" s="39"/>
      <c r="D14" s="39"/>
      <c r="E14" s="1">
        <v>5</v>
      </c>
      <c r="F14" s="41"/>
      <c r="G14" s="41"/>
      <c r="H14" s="41"/>
      <c r="I14" s="1">
        <v>9</v>
      </c>
      <c r="J14">
        <f t="shared" si="1"/>
        <v>0</v>
      </c>
      <c r="K14">
        <f t="shared" si="0"/>
        <v>1</v>
      </c>
    </row>
    <row r="15" spans="1:14" ht="13.2">
      <c r="A15" s="1">
        <v>7</v>
      </c>
      <c r="B15" s="39"/>
      <c r="C15" s="39"/>
      <c r="D15" s="39"/>
      <c r="E15" s="1">
        <v>1</v>
      </c>
      <c r="F15" s="41"/>
      <c r="G15" s="41"/>
      <c r="H15" s="41"/>
      <c r="I15" s="1">
        <v>9</v>
      </c>
      <c r="J15">
        <f t="shared" si="1"/>
        <v>0</v>
      </c>
      <c r="K15">
        <f t="shared" si="0"/>
        <v>1</v>
      </c>
    </row>
    <row r="16" spans="1:14" ht="13.2">
      <c r="A16" s="1">
        <v>8</v>
      </c>
      <c r="B16" s="39"/>
      <c r="C16" s="39"/>
      <c r="D16" s="39"/>
      <c r="E16" s="1">
        <v>2</v>
      </c>
      <c r="F16" s="41"/>
      <c r="G16" s="41"/>
      <c r="H16" s="41"/>
      <c r="I16" s="1">
        <v>9</v>
      </c>
      <c r="J16">
        <f t="shared" si="1"/>
        <v>0</v>
      </c>
      <c r="K16">
        <f t="shared" si="0"/>
        <v>1</v>
      </c>
    </row>
    <row r="17" spans="1:14" ht="13.2">
      <c r="A17" s="1">
        <v>9</v>
      </c>
      <c r="B17" s="39"/>
      <c r="C17" s="39"/>
      <c r="D17" s="39"/>
      <c r="E17" s="1">
        <v>5</v>
      </c>
      <c r="F17" s="41"/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9</v>
      </c>
      <c r="F21" s="39"/>
      <c r="G21" s="40"/>
      <c r="H21" s="38"/>
      <c r="I21" s="1">
        <v>4</v>
      </c>
      <c r="J21">
        <f t="shared" si="1"/>
        <v>1</v>
      </c>
      <c r="K21">
        <f t="shared" si="0"/>
        <v>0</v>
      </c>
      <c r="M21">
        <f>SUM(E21:E25)</f>
        <v>25</v>
      </c>
      <c r="N21">
        <f>SUM(I21:I25)</f>
        <v>32</v>
      </c>
    </row>
    <row r="22" spans="1:14" ht="13.2">
      <c r="A22" s="1">
        <v>14</v>
      </c>
      <c r="B22" s="39"/>
      <c r="C22" s="40"/>
      <c r="D22" s="38"/>
      <c r="E22" s="1">
        <v>4</v>
      </c>
      <c r="F22" s="39"/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/>
      <c r="C23" s="40"/>
      <c r="D23" s="38"/>
      <c r="E23" s="1">
        <v>1</v>
      </c>
      <c r="F23" s="39"/>
      <c r="G23" s="40"/>
      <c r="H23" s="38"/>
      <c r="I23" s="1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/>
      <c r="C24" s="40"/>
      <c r="D24" s="38"/>
      <c r="E24" s="1">
        <v>9</v>
      </c>
      <c r="F24" s="39"/>
      <c r="G24" s="40"/>
      <c r="H24" s="38"/>
      <c r="I24" s="1">
        <v>1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/>
      <c r="C25" s="40"/>
      <c r="D25" s="38"/>
      <c r="E25" s="1">
        <v>2</v>
      </c>
      <c r="F25" s="39"/>
      <c r="G25" s="40"/>
      <c r="H25" s="38"/>
      <c r="I25" s="1">
        <v>9</v>
      </c>
      <c r="J25">
        <f t="shared" si="1"/>
        <v>0</v>
      </c>
      <c r="K25">
        <f t="shared" si="0"/>
        <v>1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 s="1">
        <v>21</v>
      </c>
      <c r="I29" s="1">
        <v>25</v>
      </c>
      <c r="J29">
        <f>IF(E29=25,1,0)</f>
        <v>0</v>
      </c>
      <c r="K29">
        <f>IF(I29=25,1,0)</f>
        <v>1</v>
      </c>
      <c r="M29" s="7">
        <f>SUM(E29:E30)/2.8</f>
        <v>14.285714285714286</v>
      </c>
      <c r="N29" s="7">
        <f>SUM(I29:I30)/2.8</f>
        <v>17.857142857142858</v>
      </c>
    </row>
    <row r="30" spans="1:14" ht="15.75" customHeight="1">
      <c r="A30" s="1">
        <v>19</v>
      </c>
      <c r="D30" s="1"/>
      <c r="E30" s="1">
        <v>19</v>
      </c>
      <c r="I30" s="1">
        <v>25</v>
      </c>
      <c r="J30">
        <f t="shared" ref="J30:J38" si="2">IF(E30=25,1,0)</f>
        <v>0</v>
      </c>
      <c r="K30">
        <f t="shared" ref="K30:K38" si="3">IF(I30=25,1,0)</f>
        <v>1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/>
      <c r="D34" s="1"/>
      <c r="E34">
        <v>22</v>
      </c>
      <c r="F34" s="4"/>
      <c r="H34" s="1"/>
      <c r="I34">
        <v>25</v>
      </c>
      <c r="J34">
        <f t="shared" si="2"/>
        <v>0</v>
      </c>
      <c r="K34">
        <f t="shared" si="3"/>
        <v>1</v>
      </c>
      <c r="M34" s="7">
        <f>SUM(E34)/2.8</f>
        <v>7.8571428571428577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D38" s="1"/>
      <c r="E38">
        <v>22</v>
      </c>
      <c r="F38" s="4"/>
      <c r="H38" s="1"/>
      <c r="I38">
        <v>25</v>
      </c>
      <c r="J38">
        <f t="shared" si="2"/>
        <v>0</v>
      </c>
      <c r="K38">
        <f t="shared" si="3"/>
        <v>1</v>
      </c>
      <c r="M38" s="7">
        <f>SUM(E38)/2.8</f>
        <v>7.8571428571428577</v>
      </c>
      <c r="N38" s="7">
        <f>SUM(I38)/2.8</f>
        <v>8.9285714285714288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2897-50D2-45EE-9A87-4BEFED32D7A3}">
  <sheetPr>
    <outlinePr summaryBelow="0" summaryRight="0"/>
  </sheetPr>
  <dimension ref="A1:N39"/>
  <sheetViews>
    <sheetView workbookViewId="0">
      <selection activeCell="A3" sqref="A3"/>
    </sheetView>
  </sheetViews>
  <sheetFormatPr defaultColWidth="12.5546875" defaultRowHeight="15.75" customHeight="1"/>
  <sheetData>
    <row r="1" spans="1:14" ht="13.2">
      <c r="A1" s="37" t="s">
        <v>122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26</v>
      </c>
      <c r="K4" s="34" t="s">
        <v>29</v>
      </c>
      <c r="M4" s="34" t="s">
        <v>26</v>
      </c>
      <c r="N4" s="34" t="s">
        <v>29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10</v>
      </c>
      <c r="K6" s="36">
        <f>SUM(K9:K38)</f>
        <v>8</v>
      </c>
      <c r="L6" t="s">
        <v>51</v>
      </c>
      <c r="M6" s="7">
        <f>SUM(M9,M21,M29,M34,M38)</f>
        <v>133.5</v>
      </c>
      <c r="N6" s="7">
        <f>SUM(N9,N21,N29,N34,N38)</f>
        <v>118.42857142857144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0.82407407407407407</v>
      </c>
      <c r="N7" s="6">
        <f>N6/162</f>
        <v>0.73104056437389786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5</v>
      </c>
      <c r="F9" s="41"/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57</v>
      </c>
      <c r="N9">
        <f>SUM(I9:I17)</f>
        <v>68</v>
      </c>
    </row>
    <row r="10" spans="1:14" ht="13.2">
      <c r="A10" s="1">
        <v>2</v>
      </c>
      <c r="B10" s="39"/>
      <c r="C10" s="39"/>
      <c r="D10" s="39"/>
      <c r="E10" s="1">
        <v>2</v>
      </c>
      <c r="F10" s="41"/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/>
      <c r="C11" s="39"/>
      <c r="D11" s="39"/>
      <c r="E11" s="1">
        <v>9</v>
      </c>
      <c r="F11" s="41"/>
      <c r="G11" s="41"/>
      <c r="H11" s="41"/>
      <c r="I11" s="1">
        <v>3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/>
      <c r="C12" s="39"/>
      <c r="D12" s="39"/>
      <c r="E12" s="1">
        <v>4</v>
      </c>
      <c r="F12" s="41"/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/>
      <c r="C13" s="39"/>
      <c r="D13" s="39"/>
      <c r="E13" s="1">
        <v>9</v>
      </c>
      <c r="F13" s="41"/>
      <c r="G13" s="41"/>
      <c r="H13" s="41"/>
      <c r="I13" s="1">
        <v>3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/>
      <c r="C14" s="39"/>
      <c r="D14" s="39"/>
      <c r="E14" s="1">
        <v>9</v>
      </c>
      <c r="F14" s="41"/>
      <c r="G14" s="41"/>
      <c r="H14" s="41"/>
      <c r="I14" s="1">
        <v>8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/>
      <c r="C15" s="39"/>
      <c r="D15" s="39"/>
      <c r="E15" s="1">
        <v>7</v>
      </c>
      <c r="F15" s="41"/>
      <c r="G15" s="41"/>
      <c r="H15" s="41"/>
      <c r="I15" s="1">
        <v>9</v>
      </c>
      <c r="J15">
        <f t="shared" si="1"/>
        <v>0</v>
      </c>
      <c r="K15">
        <f t="shared" si="0"/>
        <v>1</v>
      </c>
    </row>
    <row r="16" spans="1:14" ht="13.2">
      <c r="A16" s="1">
        <v>8</v>
      </c>
      <c r="B16" s="39"/>
      <c r="C16" s="39"/>
      <c r="D16" s="39"/>
      <c r="E16" s="1">
        <v>4</v>
      </c>
      <c r="F16" s="41"/>
      <c r="G16" s="41"/>
      <c r="H16" s="41"/>
      <c r="I16" s="1">
        <v>9</v>
      </c>
      <c r="J16">
        <f t="shared" si="1"/>
        <v>0</v>
      </c>
      <c r="K16">
        <f t="shared" si="0"/>
        <v>1</v>
      </c>
    </row>
    <row r="17" spans="1:14" ht="13.2">
      <c r="A17" s="1">
        <v>9</v>
      </c>
      <c r="B17" s="39"/>
      <c r="C17" s="39"/>
      <c r="D17" s="39"/>
      <c r="E17" s="1">
        <v>8</v>
      </c>
      <c r="F17" s="41"/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9</v>
      </c>
      <c r="F21" s="39"/>
      <c r="G21" s="40"/>
      <c r="H21" s="38"/>
      <c r="I21" s="1">
        <v>1</v>
      </c>
      <c r="J21">
        <f t="shared" si="1"/>
        <v>1</v>
      </c>
      <c r="K21">
        <f t="shared" si="0"/>
        <v>0</v>
      </c>
      <c r="M21">
        <f>SUM(E21:E25)</f>
        <v>44</v>
      </c>
      <c r="N21">
        <f>SUM(I21:I25)</f>
        <v>19</v>
      </c>
    </row>
    <row r="22" spans="1:14" ht="13.2">
      <c r="A22" s="1">
        <v>14</v>
      </c>
      <c r="B22" s="39"/>
      <c r="C22" s="40"/>
      <c r="D22" s="38"/>
      <c r="E22" s="1">
        <v>8</v>
      </c>
      <c r="F22" s="39"/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/>
      <c r="C23" s="40"/>
      <c r="D23" s="38"/>
      <c r="E23" s="1">
        <v>9</v>
      </c>
      <c r="F23" s="39"/>
      <c r="G23" s="40"/>
      <c r="H23" s="38"/>
      <c r="I23" s="1">
        <v>4</v>
      </c>
      <c r="J23">
        <f t="shared" si="1"/>
        <v>1</v>
      </c>
      <c r="K23">
        <f t="shared" si="0"/>
        <v>0</v>
      </c>
    </row>
    <row r="24" spans="1:14" ht="13.2">
      <c r="A24" s="1">
        <v>16</v>
      </c>
      <c r="B24" s="39"/>
      <c r="C24" s="40"/>
      <c r="D24" s="38"/>
      <c r="E24" s="1">
        <v>9</v>
      </c>
      <c r="F24" s="39"/>
      <c r="G24" s="40"/>
      <c r="H24" s="38"/>
      <c r="I24" s="1">
        <v>4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/>
      <c r="C25" s="40"/>
      <c r="D25" s="38"/>
      <c r="E25" s="1">
        <v>9</v>
      </c>
      <c r="F25" s="39"/>
      <c r="G25" s="40"/>
      <c r="H25" s="38"/>
      <c r="I25" s="1">
        <v>1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>
        <v>16</v>
      </c>
      <c r="I29">
        <v>25</v>
      </c>
      <c r="J29">
        <f>IF(E29=25,1,0)</f>
        <v>0</v>
      </c>
      <c r="K29">
        <f>IF(I29=25,1,0)</f>
        <v>1</v>
      </c>
      <c r="M29" s="7">
        <f>SUM(E29:E30)/2.8</f>
        <v>14.642857142857144</v>
      </c>
      <c r="N29" s="7">
        <f>SUM(I29:I30)/2.8</f>
        <v>15.357142857142858</v>
      </c>
    </row>
    <row r="30" spans="1:14" ht="15.75" customHeight="1">
      <c r="A30" s="1">
        <v>19</v>
      </c>
      <c r="D30" s="1"/>
      <c r="E30">
        <v>25</v>
      </c>
      <c r="I30">
        <v>18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/>
      <c r="D34" s="1"/>
      <c r="E34">
        <v>25</v>
      </c>
      <c r="F34" s="4"/>
      <c r="H34" s="1"/>
      <c r="I34">
        <v>22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7.8571428571428577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D38" s="1"/>
      <c r="E38">
        <v>25</v>
      </c>
      <c r="F38" s="4"/>
      <c r="H38" s="1"/>
      <c r="I38">
        <v>23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8.2142857142857153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97300-2FDD-4A07-BB0A-274E9B35BE56}">
  <sheetPr>
    <outlinePr summaryBelow="0" summaryRight="0"/>
  </sheetPr>
  <dimension ref="A1:N39"/>
  <sheetViews>
    <sheetView workbookViewId="0">
      <selection activeCell="A3" sqref="A3"/>
    </sheetView>
  </sheetViews>
  <sheetFormatPr defaultColWidth="12.5546875" defaultRowHeight="15.75" customHeight="1"/>
  <sheetData>
    <row r="1" spans="1:14" ht="13.2">
      <c r="A1" s="37" t="s">
        <v>123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28</v>
      </c>
      <c r="K4" s="34" t="s">
        <v>25</v>
      </c>
      <c r="M4" s="34" t="s">
        <v>28</v>
      </c>
      <c r="N4" s="34" t="s">
        <v>25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17</v>
      </c>
      <c r="K6" s="36">
        <f>SUM(K9:K38)</f>
        <v>1</v>
      </c>
      <c r="L6" t="s">
        <v>51</v>
      </c>
      <c r="M6" s="7">
        <f>SUM(M9,M21,M29,M34,M38)</f>
        <v>159.71428571428569</v>
      </c>
      <c r="N6" s="7">
        <f>SUM(N9,N21,N29,N34,N38)</f>
        <v>67.142857142857139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0.98589065255731911</v>
      </c>
      <c r="N7" s="6">
        <f>N6/162</f>
        <v>0.41446208112874777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9</v>
      </c>
      <c r="F9" s="41"/>
      <c r="G9" s="41"/>
      <c r="H9" s="41"/>
      <c r="I9" s="1">
        <v>0</v>
      </c>
      <c r="J9">
        <f>IF(E9=9,1,0)</f>
        <v>1</v>
      </c>
      <c r="K9">
        <f t="shared" ref="K9:K25" si="0">IF(I9=9,1,0)</f>
        <v>0</v>
      </c>
      <c r="M9">
        <f>SUM(E9:E17)</f>
        <v>81</v>
      </c>
      <c r="N9">
        <f>SUM(I9:I17)</f>
        <v>22</v>
      </c>
    </row>
    <row r="10" spans="1:14" ht="13.2">
      <c r="A10" s="1">
        <v>2</v>
      </c>
      <c r="B10" s="39"/>
      <c r="C10" s="39"/>
      <c r="D10" s="39"/>
      <c r="E10" s="1">
        <v>9</v>
      </c>
      <c r="F10" s="41"/>
      <c r="G10" s="41"/>
      <c r="H10" s="41"/>
      <c r="I10" s="1">
        <v>2</v>
      </c>
      <c r="J10">
        <f t="shared" ref="J10:J25" si="1">IF(E10=9,1,0)</f>
        <v>1</v>
      </c>
      <c r="K10">
        <f t="shared" si="0"/>
        <v>0</v>
      </c>
    </row>
    <row r="11" spans="1:14" ht="13.2">
      <c r="A11" s="1">
        <v>3</v>
      </c>
      <c r="B11" s="39"/>
      <c r="C11" s="39"/>
      <c r="D11" s="39"/>
      <c r="E11" s="1">
        <v>9</v>
      </c>
      <c r="F11" s="41"/>
      <c r="G11" s="41"/>
      <c r="H11" s="41"/>
      <c r="I11" s="1">
        <v>4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/>
      <c r="C12" s="39"/>
      <c r="D12" s="39"/>
      <c r="E12" s="1">
        <v>9</v>
      </c>
      <c r="F12" s="41"/>
      <c r="G12" s="41"/>
      <c r="H12" s="41"/>
      <c r="I12" s="1">
        <v>4</v>
      </c>
      <c r="J12">
        <f t="shared" si="1"/>
        <v>1</v>
      </c>
      <c r="K12">
        <f t="shared" si="0"/>
        <v>0</v>
      </c>
    </row>
    <row r="13" spans="1:14" ht="13.2">
      <c r="A13" s="1">
        <v>5</v>
      </c>
      <c r="B13" s="39"/>
      <c r="C13" s="39"/>
      <c r="D13" s="39"/>
      <c r="E13" s="1">
        <v>9</v>
      </c>
      <c r="F13" s="41"/>
      <c r="G13" s="41"/>
      <c r="H13" s="41"/>
      <c r="I13" s="1">
        <v>5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/>
      <c r="C14" s="39"/>
      <c r="D14" s="39"/>
      <c r="E14" s="1">
        <v>9</v>
      </c>
      <c r="F14" s="41"/>
      <c r="G14" s="41"/>
      <c r="H14" s="41"/>
      <c r="I14" s="1">
        <v>3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/>
      <c r="C15" s="39"/>
      <c r="D15" s="39"/>
      <c r="E15" s="1">
        <v>9</v>
      </c>
      <c r="F15" s="41"/>
      <c r="G15" s="41"/>
      <c r="H15" s="41"/>
      <c r="I15" s="1">
        <v>2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/>
      <c r="C16" s="39"/>
      <c r="D16" s="39"/>
      <c r="E16" s="1">
        <v>9</v>
      </c>
      <c r="F16" s="41"/>
      <c r="G16" s="41"/>
      <c r="H16" s="41"/>
      <c r="I16" s="1">
        <v>2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/>
      <c r="C17" s="39"/>
      <c r="D17" s="39"/>
      <c r="E17" s="1">
        <v>9</v>
      </c>
      <c r="F17" s="41"/>
      <c r="G17" s="41"/>
      <c r="H17" s="41"/>
      <c r="I17" s="1">
        <v>0</v>
      </c>
      <c r="J17">
        <f t="shared" si="1"/>
        <v>1</v>
      </c>
      <c r="K17">
        <f t="shared" si="0"/>
        <v>0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9</v>
      </c>
      <c r="F21" s="39"/>
      <c r="G21" s="40"/>
      <c r="H21" s="38"/>
      <c r="I21" s="1">
        <v>3</v>
      </c>
      <c r="J21">
        <f t="shared" si="1"/>
        <v>1</v>
      </c>
      <c r="K21">
        <f t="shared" si="0"/>
        <v>0</v>
      </c>
      <c r="M21">
        <f>SUM(E21:E25)</f>
        <v>43</v>
      </c>
      <c r="N21">
        <f>SUM(I21:I25)</f>
        <v>23</v>
      </c>
    </row>
    <row r="22" spans="1:14" ht="13.2">
      <c r="A22" s="1">
        <v>14</v>
      </c>
      <c r="B22" s="39"/>
      <c r="C22" s="40"/>
      <c r="D22" s="38"/>
      <c r="E22" s="1">
        <v>9</v>
      </c>
      <c r="F22" s="39"/>
      <c r="G22" s="40"/>
      <c r="H22" s="38"/>
      <c r="I22" s="1">
        <v>3</v>
      </c>
      <c r="J22">
        <f t="shared" si="1"/>
        <v>1</v>
      </c>
      <c r="K22">
        <f t="shared" si="0"/>
        <v>0</v>
      </c>
    </row>
    <row r="23" spans="1:14" ht="13.2">
      <c r="A23" s="1">
        <v>15</v>
      </c>
      <c r="B23" s="39"/>
      <c r="C23" s="40"/>
      <c r="D23" s="38"/>
      <c r="E23" s="1">
        <v>7</v>
      </c>
      <c r="F23" s="39"/>
      <c r="G23" s="40"/>
      <c r="H23" s="38"/>
      <c r="I23" s="1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/>
      <c r="C24" s="40"/>
      <c r="D24" s="38"/>
      <c r="E24" s="1">
        <v>9</v>
      </c>
      <c r="F24" s="39"/>
      <c r="G24" s="40"/>
      <c r="H24" s="38"/>
      <c r="I24" s="1">
        <v>4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/>
      <c r="C25" s="40"/>
      <c r="D25" s="38"/>
      <c r="E25" s="1">
        <v>9</v>
      </c>
      <c r="F25" s="39"/>
      <c r="G25" s="40"/>
      <c r="H25" s="38"/>
      <c r="I25" s="1">
        <v>4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>
        <v>25</v>
      </c>
      <c r="I29">
        <v>14</v>
      </c>
      <c r="J29">
        <f>IF(E29=25,1,0)</f>
        <v>1</v>
      </c>
      <c r="K29">
        <f>IF(I29=25,1,0)</f>
        <v>0</v>
      </c>
      <c r="M29" s="7">
        <f>SUM(E29:E30)/2.8</f>
        <v>17.857142857142858</v>
      </c>
      <c r="N29" s="7">
        <f>SUM(I29:I30)/2.8</f>
        <v>10.714285714285715</v>
      </c>
    </row>
    <row r="30" spans="1:14" ht="15.75" customHeight="1">
      <c r="A30" s="1">
        <v>19</v>
      </c>
      <c r="D30" s="1"/>
      <c r="E30">
        <v>25</v>
      </c>
      <c r="I30">
        <v>16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/>
      <c r="D34" s="1"/>
      <c r="E34">
        <v>25</v>
      </c>
      <c r="F34" s="4"/>
      <c r="H34" s="1"/>
      <c r="I34">
        <v>12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4.2857142857142856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D38" s="1"/>
      <c r="E38">
        <v>25</v>
      </c>
      <c r="F38" s="4"/>
      <c r="H38" s="1"/>
      <c r="I38">
        <v>20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7.1428571428571432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C902-27B1-4853-A1F9-D696F77A38FC}">
  <sheetPr>
    <outlinePr summaryBelow="0" summaryRight="0"/>
  </sheetPr>
  <dimension ref="A1:N39"/>
  <sheetViews>
    <sheetView workbookViewId="0">
      <selection activeCell="A3" sqref="A3"/>
    </sheetView>
  </sheetViews>
  <sheetFormatPr defaultColWidth="12.5546875" defaultRowHeight="15.75" customHeight="1"/>
  <sheetData>
    <row r="1" spans="1:14" ht="13.2">
      <c r="A1" s="37" t="s">
        <v>124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3</v>
      </c>
      <c r="K4" s="34" t="s">
        <v>23</v>
      </c>
      <c r="M4" s="34" t="s">
        <v>3</v>
      </c>
      <c r="N4" s="34" t="s">
        <v>23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14</v>
      </c>
      <c r="K6" s="36">
        <f>SUM(K9:K38)</f>
        <v>4</v>
      </c>
      <c r="L6" t="s">
        <v>51</v>
      </c>
      <c r="M6" s="7">
        <f>SUM(M9,M21,M29,M34,M38)</f>
        <v>134.07142857142858</v>
      </c>
      <c r="N6" s="7">
        <f>SUM(N9,N21,N29,N34,N38)</f>
        <v>87.571428571428584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0.82760141093474437</v>
      </c>
      <c r="N7" s="6">
        <f>N6/162</f>
        <v>0.54056437389770728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9</v>
      </c>
      <c r="F9" s="41"/>
      <c r="G9" s="41"/>
      <c r="H9" s="41"/>
      <c r="I9" s="1">
        <v>2</v>
      </c>
      <c r="J9">
        <f>IF(E9=9,1,0)</f>
        <v>1</v>
      </c>
      <c r="K9">
        <f t="shared" ref="K9:K25" si="0">IF(I9=9,1,0)</f>
        <v>0</v>
      </c>
      <c r="M9">
        <f>SUM(E9:E17)</f>
        <v>81</v>
      </c>
      <c r="N9">
        <f>SUM(I9:I17)</f>
        <v>29</v>
      </c>
    </row>
    <row r="10" spans="1:14" ht="13.2">
      <c r="A10" s="1">
        <v>2</v>
      </c>
      <c r="B10" s="39"/>
      <c r="C10" s="39"/>
      <c r="D10" s="39"/>
      <c r="E10" s="1">
        <v>9</v>
      </c>
      <c r="F10" s="41"/>
      <c r="G10" s="41"/>
      <c r="H10" s="41"/>
      <c r="I10" s="1">
        <v>3</v>
      </c>
      <c r="J10">
        <f t="shared" ref="J10:J25" si="1">IF(E10=9,1,0)</f>
        <v>1</v>
      </c>
      <c r="K10">
        <f t="shared" si="0"/>
        <v>0</v>
      </c>
    </row>
    <row r="11" spans="1:14" ht="13.2">
      <c r="A11" s="1">
        <v>3</v>
      </c>
      <c r="B11" s="39"/>
      <c r="C11" s="39"/>
      <c r="D11" s="39"/>
      <c r="E11" s="1">
        <v>9</v>
      </c>
      <c r="F11" s="41"/>
      <c r="G11" s="41"/>
      <c r="H11" s="41"/>
      <c r="I11" s="1">
        <v>1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/>
      <c r="C12" s="39"/>
      <c r="D12" s="39"/>
      <c r="E12" s="1">
        <v>9</v>
      </c>
      <c r="F12" s="41"/>
      <c r="G12" s="41"/>
      <c r="H12" s="41"/>
      <c r="I12" s="1">
        <v>2</v>
      </c>
      <c r="J12">
        <f t="shared" si="1"/>
        <v>1</v>
      </c>
      <c r="K12">
        <f t="shared" si="0"/>
        <v>0</v>
      </c>
    </row>
    <row r="13" spans="1:14" ht="13.2">
      <c r="A13" s="1">
        <v>5</v>
      </c>
      <c r="B13" s="39"/>
      <c r="C13" s="39"/>
      <c r="D13" s="39"/>
      <c r="E13" s="1">
        <v>9</v>
      </c>
      <c r="F13" s="41"/>
      <c r="G13" s="41"/>
      <c r="H13" s="41"/>
      <c r="I13" s="1">
        <v>7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/>
      <c r="C14" s="39"/>
      <c r="D14" s="39"/>
      <c r="E14" s="1">
        <v>9</v>
      </c>
      <c r="F14" s="41"/>
      <c r="G14" s="41"/>
      <c r="H14" s="41"/>
      <c r="I14" s="1">
        <v>4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/>
      <c r="C15" s="39"/>
      <c r="D15" s="39"/>
      <c r="E15" s="1">
        <v>9</v>
      </c>
      <c r="F15" s="41"/>
      <c r="G15" s="41"/>
      <c r="H15" s="41"/>
      <c r="I15" s="1">
        <v>3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/>
      <c r="C16" s="39"/>
      <c r="D16" s="39"/>
      <c r="E16" s="1">
        <v>9</v>
      </c>
      <c r="F16" s="41"/>
      <c r="G16" s="41"/>
      <c r="H16" s="41"/>
      <c r="I16" s="1">
        <v>4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/>
      <c r="C17" s="39"/>
      <c r="D17" s="39"/>
      <c r="E17" s="1">
        <v>9</v>
      </c>
      <c r="F17" s="41"/>
      <c r="G17" s="41"/>
      <c r="H17" s="41"/>
      <c r="I17" s="1">
        <v>3</v>
      </c>
      <c r="J17">
        <f t="shared" si="1"/>
        <v>1</v>
      </c>
      <c r="K17">
        <f t="shared" si="0"/>
        <v>0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1</v>
      </c>
      <c r="F21" s="39"/>
      <c r="G21" s="40"/>
      <c r="H21" s="38"/>
      <c r="I21" s="1">
        <v>9</v>
      </c>
      <c r="J21">
        <f t="shared" si="1"/>
        <v>0</v>
      </c>
      <c r="K21">
        <f t="shared" si="0"/>
        <v>1</v>
      </c>
      <c r="M21">
        <f>SUM(E21:E25)</f>
        <v>22</v>
      </c>
      <c r="N21">
        <f>SUM(I21:I25)</f>
        <v>30</v>
      </c>
    </row>
    <row r="22" spans="1:14" ht="13.2">
      <c r="A22" s="1">
        <v>14</v>
      </c>
      <c r="B22" s="39"/>
      <c r="C22" s="40"/>
      <c r="D22" s="38"/>
      <c r="E22" s="1">
        <v>9</v>
      </c>
      <c r="F22" s="39"/>
      <c r="G22" s="40"/>
      <c r="H22" s="38"/>
      <c r="I22" s="1">
        <v>2</v>
      </c>
      <c r="J22">
        <f t="shared" si="1"/>
        <v>1</v>
      </c>
      <c r="K22">
        <f t="shared" si="0"/>
        <v>0</v>
      </c>
    </row>
    <row r="23" spans="1:14" ht="13.2">
      <c r="A23" s="1">
        <v>15</v>
      </c>
      <c r="B23" s="39"/>
      <c r="C23" s="40"/>
      <c r="D23" s="38"/>
      <c r="E23" s="1">
        <v>2</v>
      </c>
      <c r="F23" s="39"/>
      <c r="G23" s="40"/>
      <c r="H23" s="38"/>
      <c r="I23" s="1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/>
      <c r="C24" s="40"/>
      <c r="D24" s="38"/>
      <c r="E24" s="1">
        <v>1</v>
      </c>
      <c r="F24" s="39"/>
      <c r="G24" s="40"/>
      <c r="H24" s="38"/>
      <c r="I24" s="1">
        <v>9</v>
      </c>
      <c r="J24">
        <f t="shared" si="1"/>
        <v>0</v>
      </c>
      <c r="K24">
        <f t="shared" si="0"/>
        <v>1</v>
      </c>
    </row>
    <row r="25" spans="1:14" ht="13.2">
      <c r="A25" s="1">
        <v>17</v>
      </c>
      <c r="B25" s="39"/>
      <c r="C25" s="40"/>
      <c r="D25" s="38"/>
      <c r="E25" s="1">
        <v>9</v>
      </c>
      <c r="F25" s="39"/>
      <c r="G25" s="40"/>
      <c r="H25" s="38"/>
      <c r="I25" s="1">
        <v>1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 s="1">
        <v>25</v>
      </c>
      <c r="I29" s="1">
        <v>18</v>
      </c>
      <c r="J29">
        <f>IF(E29=25,1,0)</f>
        <v>1</v>
      </c>
      <c r="K29">
        <f>IF(I29=25,1,0)</f>
        <v>0</v>
      </c>
      <c r="M29" s="7">
        <f>SUM(E29:E30)/2.8</f>
        <v>17.857142857142858</v>
      </c>
      <c r="N29" s="7">
        <f>SUM(I29:I30)/2.8</f>
        <v>11.785714285714286</v>
      </c>
    </row>
    <row r="30" spans="1:14" ht="15.75" customHeight="1">
      <c r="A30" s="1">
        <v>19</v>
      </c>
      <c r="D30" s="1"/>
      <c r="E30" s="1">
        <v>25</v>
      </c>
      <c r="I30" s="1">
        <v>15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/>
      <c r="D34" s="1"/>
      <c r="E34">
        <v>12</v>
      </c>
      <c r="F34" s="4"/>
      <c r="H34" s="1"/>
      <c r="I34">
        <v>25</v>
      </c>
      <c r="J34">
        <f t="shared" si="2"/>
        <v>0</v>
      </c>
      <c r="K34">
        <f t="shared" si="3"/>
        <v>1</v>
      </c>
      <c r="M34" s="7">
        <f>SUM(E34)/2.8</f>
        <v>4.2857142857142856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D38" s="1"/>
      <c r="E38">
        <v>25</v>
      </c>
      <c r="F38" s="4"/>
      <c r="H38" s="1"/>
      <c r="I38">
        <v>22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7.8571428571428577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F7D4-65BA-46E9-B77A-15DAED0F7E3A}">
  <sheetPr>
    <outlinePr summaryBelow="0" summaryRight="0"/>
  </sheetPr>
  <dimension ref="A1:N39"/>
  <sheetViews>
    <sheetView workbookViewId="0">
      <selection activeCell="A3" sqref="A3"/>
    </sheetView>
  </sheetViews>
  <sheetFormatPr defaultColWidth="12.5546875" defaultRowHeight="15.75" customHeight="1"/>
  <sheetData>
    <row r="1" spans="1:14" ht="13.2">
      <c r="A1" s="37" t="s">
        <v>144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12</v>
      </c>
      <c r="K4" s="34" t="s">
        <v>22</v>
      </c>
      <c r="M4" s="34" t="s">
        <v>12</v>
      </c>
      <c r="N4" s="34" t="s">
        <v>22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15</v>
      </c>
      <c r="K6" s="36">
        <f>SUM(K9:K38)</f>
        <v>3</v>
      </c>
      <c r="L6" t="s">
        <v>51</v>
      </c>
      <c r="M6" s="7">
        <f>SUM(M9,M21,M29,M34,M38)</f>
        <v>148.71428571428569</v>
      </c>
      <c r="N6" s="7">
        <f>SUM(N9,N21,N29,N34,N38)</f>
        <v>87.428571428571431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0.91798941798941791</v>
      </c>
      <c r="N7" s="6">
        <f>N6/162</f>
        <v>0.53968253968253965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5</v>
      </c>
      <c r="F9" s="41"/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75</v>
      </c>
      <c r="N9">
        <f>SUM(I9:I17)</f>
        <v>42</v>
      </c>
    </row>
    <row r="10" spans="1:14" ht="13.2">
      <c r="A10" s="1">
        <v>2</v>
      </c>
      <c r="B10" s="39"/>
      <c r="C10" s="39"/>
      <c r="D10" s="39"/>
      <c r="E10" s="1">
        <v>9</v>
      </c>
      <c r="F10" s="41"/>
      <c r="G10" s="41"/>
      <c r="H10" s="41"/>
      <c r="I10" s="1">
        <v>4</v>
      </c>
      <c r="J10">
        <f t="shared" ref="J10:J25" si="1">IF(E10=9,1,0)</f>
        <v>1</v>
      </c>
      <c r="K10">
        <f t="shared" si="0"/>
        <v>0</v>
      </c>
    </row>
    <row r="11" spans="1:14" ht="13.2">
      <c r="A11" s="1">
        <v>3</v>
      </c>
      <c r="B11" s="39"/>
      <c r="C11" s="39"/>
      <c r="D11" s="39"/>
      <c r="E11" s="1">
        <v>7</v>
      </c>
      <c r="F11" s="41"/>
      <c r="G11" s="41"/>
      <c r="H11" s="41"/>
      <c r="I11" s="1">
        <v>9</v>
      </c>
      <c r="J11">
        <f t="shared" si="1"/>
        <v>0</v>
      </c>
      <c r="K11">
        <f t="shared" si="0"/>
        <v>1</v>
      </c>
    </row>
    <row r="12" spans="1:14" ht="13.2">
      <c r="A12" s="1">
        <v>4</v>
      </c>
      <c r="B12" s="39"/>
      <c r="C12" s="39"/>
      <c r="D12" s="39"/>
      <c r="E12" s="1">
        <v>9</v>
      </c>
      <c r="F12" s="41"/>
      <c r="G12" s="41"/>
      <c r="H12" s="41"/>
      <c r="I12" s="1">
        <v>2</v>
      </c>
      <c r="J12">
        <f t="shared" si="1"/>
        <v>1</v>
      </c>
      <c r="K12">
        <f t="shared" si="0"/>
        <v>0</v>
      </c>
    </row>
    <row r="13" spans="1:14" ht="13.2">
      <c r="A13" s="1">
        <v>5</v>
      </c>
      <c r="B13" s="39"/>
      <c r="C13" s="39"/>
      <c r="D13" s="39"/>
      <c r="E13" s="1">
        <v>9</v>
      </c>
      <c r="F13" s="41"/>
      <c r="G13" s="41"/>
      <c r="H13" s="41"/>
      <c r="I13" s="1">
        <v>0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/>
      <c r="C14" s="39"/>
      <c r="D14" s="39"/>
      <c r="E14" s="1">
        <v>9</v>
      </c>
      <c r="F14" s="41"/>
      <c r="G14" s="41"/>
      <c r="H14" s="41"/>
      <c r="I14" s="1">
        <v>8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/>
      <c r="C15" s="39"/>
      <c r="D15" s="39"/>
      <c r="E15" s="1">
        <v>9</v>
      </c>
      <c r="F15" s="41"/>
      <c r="G15" s="41"/>
      <c r="H15" s="41"/>
      <c r="I15" s="1">
        <v>3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/>
      <c r="C16" s="39"/>
      <c r="D16" s="39"/>
      <c r="E16" s="1">
        <v>9</v>
      </c>
      <c r="F16" s="41"/>
      <c r="G16" s="41"/>
      <c r="H16" s="41"/>
      <c r="I16" s="1">
        <v>6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/>
      <c r="C17" s="39"/>
      <c r="D17" s="39"/>
      <c r="E17" s="1">
        <v>9</v>
      </c>
      <c r="F17" s="41"/>
      <c r="G17" s="41"/>
      <c r="H17" s="41"/>
      <c r="I17" s="1">
        <v>1</v>
      </c>
      <c r="J17">
        <f t="shared" si="1"/>
        <v>1</v>
      </c>
      <c r="K17">
        <f t="shared" si="0"/>
        <v>0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2</v>
      </c>
      <c r="F21" s="39"/>
      <c r="G21" s="40"/>
      <c r="H21" s="38"/>
      <c r="I21" s="1">
        <v>9</v>
      </c>
      <c r="J21">
        <f t="shared" si="1"/>
        <v>0</v>
      </c>
      <c r="K21">
        <f t="shared" si="0"/>
        <v>1</v>
      </c>
      <c r="M21">
        <f>SUM(E21:E25)</f>
        <v>38</v>
      </c>
      <c r="N21">
        <f>SUM(I21:I25)</f>
        <v>24</v>
      </c>
    </row>
    <row r="22" spans="1:14" ht="13.2">
      <c r="A22" s="1">
        <v>14</v>
      </c>
      <c r="B22" s="39"/>
      <c r="C22" s="40"/>
      <c r="D22" s="38"/>
      <c r="E22" s="1">
        <v>9</v>
      </c>
      <c r="F22" s="39"/>
      <c r="G22" s="40"/>
      <c r="H22" s="38"/>
      <c r="I22" s="1">
        <v>1</v>
      </c>
      <c r="J22">
        <f t="shared" si="1"/>
        <v>1</v>
      </c>
      <c r="K22">
        <f t="shared" si="0"/>
        <v>0</v>
      </c>
    </row>
    <row r="23" spans="1:14" ht="13.2">
      <c r="A23" s="1">
        <v>15</v>
      </c>
      <c r="B23" s="39"/>
      <c r="C23" s="40"/>
      <c r="D23" s="38"/>
      <c r="E23" s="1">
        <v>9</v>
      </c>
      <c r="F23" s="39"/>
      <c r="G23" s="40"/>
      <c r="H23" s="38"/>
      <c r="I23" s="1">
        <v>6</v>
      </c>
      <c r="J23">
        <f t="shared" si="1"/>
        <v>1</v>
      </c>
      <c r="K23">
        <f t="shared" si="0"/>
        <v>0</v>
      </c>
    </row>
    <row r="24" spans="1:14" ht="13.2">
      <c r="A24" s="1">
        <v>16</v>
      </c>
      <c r="B24" s="39"/>
      <c r="C24" s="40"/>
      <c r="D24" s="38"/>
      <c r="E24" s="1">
        <v>9</v>
      </c>
      <c r="F24" s="39"/>
      <c r="G24" s="40"/>
      <c r="H24" s="38"/>
      <c r="I24" s="1">
        <v>2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/>
      <c r="C25" s="40"/>
      <c r="D25" s="38"/>
      <c r="E25" s="1">
        <v>9</v>
      </c>
      <c r="F25" s="39"/>
      <c r="G25" s="40"/>
      <c r="H25" s="38"/>
      <c r="I25" s="1">
        <v>6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 s="1">
        <v>25</v>
      </c>
      <c r="I29" s="1">
        <v>19</v>
      </c>
      <c r="J29">
        <f>IF(E29=25,1,0)</f>
        <v>1</v>
      </c>
      <c r="K29">
        <f>IF(I29=25,1,0)</f>
        <v>0</v>
      </c>
      <c r="M29" s="7">
        <f>SUM(E29:E30)/2.8</f>
        <v>17.857142857142858</v>
      </c>
      <c r="N29" s="7">
        <f>SUM(I29:I30)/2.8</f>
        <v>11.428571428571429</v>
      </c>
    </row>
    <row r="30" spans="1:14" ht="15.75" customHeight="1">
      <c r="A30" s="1">
        <v>19</v>
      </c>
      <c r="D30" s="1"/>
      <c r="E30" s="1">
        <v>25</v>
      </c>
      <c r="I30" s="1">
        <v>13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/>
      <c r="D34" s="1"/>
      <c r="E34">
        <v>25</v>
      </c>
      <c r="F34" s="4"/>
      <c r="H34" s="1"/>
      <c r="I34">
        <v>16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5.7142857142857144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D38" s="1"/>
      <c r="E38">
        <v>25</v>
      </c>
      <c r="F38" s="4"/>
      <c r="H38" s="1"/>
      <c r="I38">
        <v>12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4.2857142857142856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15EB-0D70-4C4D-A03B-5EAD1EB3801F}">
  <sheetPr>
    <outlinePr summaryBelow="0" summaryRight="0"/>
  </sheetPr>
  <dimension ref="A1:N39"/>
  <sheetViews>
    <sheetView workbookViewId="0">
      <selection sqref="A1:H2"/>
    </sheetView>
  </sheetViews>
  <sheetFormatPr defaultColWidth="12.5546875" defaultRowHeight="15.75" customHeight="1"/>
  <cols>
    <col min="13" max="13" width="14.33203125" bestFit="1" customWidth="1"/>
  </cols>
  <sheetData>
    <row r="1" spans="1:14" ht="13.2">
      <c r="A1" s="37" t="s">
        <v>148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22</v>
      </c>
      <c r="K4" s="34" t="s">
        <v>23</v>
      </c>
      <c r="M4" s="34" t="s">
        <v>22</v>
      </c>
      <c r="N4" s="34" t="s">
        <v>23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</v>
      </c>
      <c r="K6" s="36">
        <f>SUM(K9:K38)</f>
        <v>0</v>
      </c>
      <c r="L6" t="s">
        <v>51</v>
      </c>
      <c r="M6" s="7">
        <f>SUM(M9,M21,M29,M34,M38)</f>
        <v>8.9285714285714288</v>
      </c>
      <c r="N6" s="7">
        <f>SUM(N9,N21,N29,N34,N38)</f>
        <v>6.7857142857142865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5.5114638447971785E-2</v>
      </c>
      <c r="N7" s="6">
        <f>N6/162</f>
        <v>4.1887125220458558E-2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/>
      <c r="F9" s="41"/>
      <c r="G9" s="41"/>
      <c r="H9" s="41"/>
      <c r="I9" s="1"/>
      <c r="J9">
        <f>IF(E9=9,1,0)</f>
        <v>0</v>
      </c>
      <c r="K9">
        <f t="shared" ref="K9:K25" si="0">IF(I9=9,1,0)</f>
        <v>0</v>
      </c>
      <c r="M9">
        <f>SUM(E9:E17)</f>
        <v>0</v>
      </c>
      <c r="N9">
        <f>SUM(I9:I17)</f>
        <v>0</v>
      </c>
    </row>
    <row r="10" spans="1:14" ht="13.2">
      <c r="A10" s="1">
        <v>2</v>
      </c>
      <c r="B10" s="39"/>
      <c r="C10" s="39"/>
      <c r="D10" s="39"/>
      <c r="E10" s="1"/>
      <c r="F10" s="41"/>
      <c r="G10" s="41"/>
      <c r="H10" s="41"/>
      <c r="I10" s="1"/>
      <c r="J10">
        <f t="shared" ref="J10:J25" si="1">IF(E10=9,1,0)</f>
        <v>0</v>
      </c>
      <c r="K10">
        <f t="shared" si="0"/>
        <v>0</v>
      </c>
    </row>
    <row r="11" spans="1:14" ht="13.2">
      <c r="A11" s="1">
        <v>3</v>
      </c>
      <c r="B11" s="39"/>
      <c r="C11" s="39"/>
      <c r="D11" s="39"/>
      <c r="E11" s="1"/>
      <c r="F11" s="41"/>
      <c r="G11" s="41"/>
      <c r="H11" s="41"/>
      <c r="I11" s="1"/>
      <c r="J11">
        <f t="shared" si="1"/>
        <v>0</v>
      </c>
      <c r="K11">
        <f t="shared" si="0"/>
        <v>0</v>
      </c>
    </row>
    <row r="12" spans="1:14" ht="13.2">
      <c r="A12" s="1">
        <v>4</v>
      </c>
      <c r="B12" s="39"/>
      <c r="C12" s="39"/>
      <c r="D12" s="39"/>
      <c r="E12" s="1"/>
      <c r="F12" s="41"/>
      <c r="G12" s="41"/>
      <c r="H12" s="41"/>
      <c r="I12" s="1"/>
      <c r="J12">
        <f t="shared" si="1"/>
        <v>0</v>
      </c>
      <c r="K12">
        <f t="shared" si="0"/>
        <v>0</v>
      </c>
    </row>
    <row r="13" spans="1:14" ht="13.2">
      <c r="A13" s="1">
        <v>5</v>
      </c>
      <c r="B13" s="39"/>
      <c r="C13" s="39"/>
      <c r="D13" s="39"/>
      <c r="E13" s="1"/>
      <c r="F13" s="41"/>
      <c r="G13" s="41"/>
      <c r="H13" s="41"/>
      <c r="I13" s="1"/>
      <c r="J13">
        <f t="shared" si="1"/>
        <v>0</v>
      </c>
      <c r="K13">
        <f t="shared" si="0"/>
        <v>0</v>
      </c>
    </row>
    <row r="14" spans="1:14" ht="13.2">
      <c r="A14" s="1">
        <v>6</v>
      </c>
      <c r="B14" s="39"/>
      <c r="C14" s="39"/>
      <c r="D14" s="39"/>
      <c r="E14" s="1"/>
      <c r="F14" s="41"/>
      <c r="G14" s="41"/>
      <c r="H14" s="41"/>
      <c r="I14" s="1"/>
      <c r="J14">
        <f t="shared" si="1"/>
        <v>0</v>
      </c>
      <c r="K14">
        <f t="shared" si="0"/>
        <v>0</v>
      </c>
    </row>
    <row r="15" spans="1:14" ht="13.2">
      <c r="A15" s="1">
        <v>7</v>
      </c>
      <c r="B15" s="39"/>
      <c r="C15" s="39"/>
      <c r="D15" s="39"/>
      <c r="E15" s="1"/>
      <c r="F15" s="41"/>
      <c r="G15" s="41"/>
      <c r="H15" s="41"/>
      <c r="I15" s="1"/>
      <c r="J15">
        <f t="shared" si="1"/>
        <v>0</v>
      </c>
      <c r="K15">
        <f t="shared" si="0"/>
        <v>0</v>
      </c>
    </row>
    <row r="16" spans="1:14" ht="13.2">
      <c r="A16" s="1">
        <v>8</v>
      </c>
      <c r="B16" s="39"/>
      <c r="C16" s="39"/>
      <c r="D16" s="39"/>
      <c r="E16" s="1"/>
      <c r="F16" s="41"/>
      <c r="G16" s="41"/>
      <c r="H16" s="41"/>
      <c r="I16" s="1"/>
      <c r="J16">
        <f t="shared" si="1"/>
        <v>0</v>
      </c>
      <c r="K16">
        <f t="shared" si="0"/>
        <v>0</v>
      </c>
    </row>
    <row r="17" spans="1:14" ht="13.2">
      <c r="A17" s="1">
        <v>9</v>
      </c>
      <c r="B17" s="39"/>
      <c r="C17" s="39"/>
      <c r="D17" s="39"/>
      <c r="E17" s="1"/>
      <c r="F17" s="41"/>
      <c r="G17" s="41"/>
      <c r="H17" s="41"/>
      <c r="I17" s="1"/>
      <c r="J17">
        <f t="shared" si="1"/>
        <v>0</v>
      </c>
      <c r="K17">
        <f t="shared" si="0"/>
        <v>0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F21" s="39"/>
      <c r="G21" s="40"/>
      <c r="H21" s="38"/>
      <c r="J21">
        <f t="shared" si="1"/>
        <v>0</v>
      </c>
      <c r="K21">
        <f t="shared" si="0"/>
        <v>0</v>
      </c>
      <c r="M21">
        <f>SUM(E21:E25)</f>
        <v>0</v>
      </c>
      <c r="N21">
        <f>SUM(I21:I25)</f>
        <v>0</v>
      </c>
    </row>
    <row r="22" spans="1:14" ht="13.2">
      <c r="A22" s="1">
        <v>14</v>
      </c>
      <c r="B22" s="39"/>
      <c r="C22" s="40"/>
      <c r="D22" s="38"/>
      <c r="F22" s="39"/>
      <c r="G22" s="40"/>
      <c r="H22" s="38"/>
      <c r="J22">
        <f t="shared" si="1"/>
        <v>0</v>
      </c>
      <c r="K22">
        <f t="shared" si="0"/>
        <v>0</v>
      </c>
    </row>
    <row r="23" spans="1:14" ht="13.2">
      <c r="A23" s="1">
        <v>15</v>
      </c>
      <c r="B23" s="39"/>
      <c r="C23" s="40"/>
      <c r="D23" s="38"/>
      <c r="F23" s="39"/>
      <c r="G23" s="40"/>
      <c r="H23" s="38"/>
      <c r="J23">
        <f t="shared" si="1"/>
        <v>0</v>
      </c>
      <c r="K23">
        <f t="shared" si="0"/>
        <v>0</v>
      </c>
    </row>
    <row r="24" spans="1:14" ht="13.2">
      <c r="A24" s="1">
        <v>16</v>
      </c>
      <c r="B24" s="39"/>
      <c r="C24" s="40"/>
      <c r="D24" s="38"/>
      <c r="F24" s="39"/>
      <c r="G24" s="40"/>
      <c r="H24" s="38"/>
      <c r="J24">
        <f t="shared" si="1"/>
        <v>0</v>
      </c>
      <c r="K24">
        <f t="shared" si="0"/>
        <v>0</v>
      </c>
    </row>
    <row r="25" spans="1:14" ht="13.2">
      <c r="A25" s="1">
        <v>17</v>
      </c>
      <c r="B25" s="39"/>
      <c r="C25" s="40"/>
      <c r="D25" s="38"/>
      <c r="F25" s="39"/>
      <c r="G25" s="40"/>
      <c r="H25" s="38"/>
      <c r="J25">
        <f t="shared" si="1"/>
        <v>0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s="4"/>
      <c r="D29" s="1"/>
      <c r="F29" s="4"/>
      <c r="H29" s="1"/>
      <c r="J29">
        <f>IF(E29=25,1,0)</f>
        <v>0</v>
      </c>
      <c r="K29">
        <f>IF(I29=25,1,0)</f>
        <v>0</v>
      </c>
      <c r="M29" s="7">
        <f>SUM(E29:E30)/2.8</f>
        <v>0</v>
      </c>
      <c r="N29" s="7">
        <f>SUM(I29:I30)/2.8</f>
        <v>0</v>
      </c>
    </row>
    <row r="30" spans="1:14" ht="15.75" customHeight="1">
      <c r="A30" s="1">
        <v>19</v>
      </c>
      <c r="B30" s="4"/>
      <c r="D30" s="1"/>
      <c r="F30" s="4"/>
      <c r="H30" s="1"/>
      <c r="J30">
        <f t="shared" ref="J30:J38" si="2">IF(E30=25,1,0)</f>
        <v>0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18</v>
      </c>
      <c r="B34" s="4"/>
      <c r="D34" s="1"/>
      <c r="F34" s="4"/>
      <c r="H34" s="1"/>
      <c r="J34">
        <f t="shared" si="2"/>
        <v>0</v>
      </c>
      <c r="K34">
        <f t="shared" si="3"/>
        <v>0</v>
      </c>
      <c r="M34" s="7">
        <f>SUM(E34)/2.8</f>
        <v>0</v>
      </c>
      <c r="N34" s="7">
        <f>SUM(I34)/2.8</f>
        <v>0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18</v>
      </c>
      <c r="B38" s="4"/>
      <c r="D38" s="1"/>
      <c r="E38">
        <v>25</v>
      </c>
      <c r="F38" s="4"/>
      <c r="H38" s="1"/>
      <c r="I38">
        <v>19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6.7857142857142865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87067-3D31-499A-90BF-2CEE0725092D}">
  <sheetPr>
    <outlinePr summaryBelow="0" summaryRight="0"/>
  </sheetPr>
  <dimension ref="A1:N39"/>
  <sheetViews>
    <sheetView workbookViewId="0">
      <selection activeCell="E39" sqref="E39"/>
    </sheetView>
  </sheetViews>
  <sheetFormatPr defaultColWidth="12.5546875" defaultRowHeight="15.75" customHeight="1"/>
  <sheetData>
    <row r="1" spans="1:14" ht="13.2">
      <c r="A1" s="37" t="s">
        <v>263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22</v>
      </c>
      <c r="K4" s="34" t="s">
        <v>23</v>
      </c>
      <c r="M4" s="34" t="s">
        <v>22</v>
      </c>
      <c r="N4" s="34" t="s">
        <v>23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15</v>
      </c>
      <c r="K6" s="36">
        <f>SUM(K9:K38)</f>
        <v>3</v>
      </c>
      <c r="L6" t="s">
        <v>51</v>
      </c>
      <c r="M6" s="7">
        <f>SUM(M9,M21,M29,M34,M38)</f>
        <v>144.35714285714286</v>
      </c>
      <c r="N6" s="7">
        <f>SUM(N9,N21,N29,N34,N38)</f>
        <v>69.357142857142861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0.89109347442680775</v>
      </c>
      <c r="N7" s="6">
        <f>N6/162</f>
        <v>0.42813051146384484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275</v>
      </c>
      <c r="C9" s="39"/>
      <c r="D9" s="39"/>
      <c r="E9" s="1">
        <v>9</v>
      </c>
      <c r="F9" s="41" t="s">
        <v>178</v>
      </c>
      <c r="G9" s="41"/>
      <c r="H9" s="41"/>
      <c r="I9" s="1">
        <v>5</v>
      </c>
      <c r="J9">
        <f>IF(E9=9,1,0)</f>
        <v>1</v>
      </c>
      <c r="K9">
        <f t="shared" ref="K9:K25" si="0">IF(I9=9,1,0)</f>
        <v>0</v>
      </c>
      <c r="M9">
        <f>SUM(E9:E17)</f>
        <v>81</v>
      </c>
      <c r="N9">
        <f>SUM(I9:I17)</f>
        <v>29</v>
      </c>
    </row>
    <row r="10" spans="1:14" ht="13.2">
      <c r="A10" s="1">
        <v>2</v>
      </c>
      <c r="B10" s="39" t="s">
        <v>266</v>
      </c>
      <c r="C10" s="39"/>
      <c r="D10" s="39"/>
      <c r="E10" s="1">
        <v>9</v>
      </c>
      <c r="F10" s="41" t="s">
        <v>276</v>
      </c>
      <c r="G10" s="41"/>
      <c r="H10" s="41"/>
      <c r="I10" s="1">
        <v>4</v>
      </c>
      <c r="J10">
        <f t="shared" ref="J10:J25" si="1">IF(E10=9,1,0)</f>
        <v>1</v>
      </c>
      <c r="K10">
        <f t="shared" si="0"/>
        <v>0</v>
      </c>
    </row>
    <row r="11" spans="1:14" ht="13.2">
      <c r="A11" s="1">
        <v>3</v>
      </c>
      <c r="B11" s="39" t="s">
        <v>275</v>
      </c>
      <c r="C11" s="39"/>
      <c r="D11" s="39"/>
      <c r="E11" s="1">
        <v>9</v>
      </c>
      <c r="F11" s="41" t="s">
        <v>180</v>
      </c>
      <c r="G11" s="41"/>
      <c r="H11" s="41"/>
      <c r="I11" s="1">
        <v>4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 t="s">
        <v>277</v>
      </c>
      <c r="C12" s="39"/>
      <c r="D12" s="39"/>
      <c r="E12" s="1">
        <v>9</v>
      </c>
      <c r="F12" s="41" t="s">
        <v>268</v>
      </c>
      <c r="G12" s="41"/>
      <c r="H12" s="41"/>
      <c r="I12" s="1">
        <v>0</v>
      </c>
      <c r="J12">
        <f t="shared" si="1"/>
        <v>1</v>
      </c>
      <c r="K12">
        <f t="shared" si="0"/>
        <v>0</v>
      </c>
    </row>
    <row r="13" spans="1:14" ht="13.2">
      <c r="A13" s="1">
        <v>5</v>
      </c>
      <c r="B13" s="39" t="s">
        <v>266</v>
      </c>
      <c r="C13" s="39"/>
      <c r="D13" s="39"/>
      <c r="E13" s="1">
        <v>9</v>
      </c>
      <c r="F13" s="41" t="s">
        <v>178</v>
      </c>
      <c r="G13" s="41"/>
      <c r="H13" s="41"/>
      <c r="I13" s="1">
        <v>1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 t="s">
        <v>278</v>
      </c>
      <c r="C14" s="39"/>
      <c r="D14" s="39"/>
      <c r="E14" s="1">
        <v>9</v>
      </c>
      <c r="F14" s="41" t="s">
        <v>276</v>
      </c>
      <c r="G14" s="41"/>
      <c r="H14" s="41"/>
      <c r="I14" s="1">
        <v>8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 t="s">
        <v>265</v>
      </c>
      <c r="C15" s="39"/>
      <c r="D15" s="39"/>
      <c r="E15" s="1">
        <v>9</v>
      </c>
      <c r="F15" s="41" t="s">
        <v>180</v>
      </c>
      <c r="G15" s="41"/>
      <c r="H15" s="41"/>
      <c r="I15" s="1">
        <v>3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 t="s">
        <v>279</v>
      </c>
      <c r="C16" s="39"/>
      <c r="D16" s="39"/>
      <c r="E16" s="1">
        <v>9</v>
      </c>
      <c r="F16" s="41" t="s">
        <v>268</v>
      </c>
      <c r="G16" s="41"/>
      <c r="H16" s="41"/>
      <c r="I16" s="1">
        <v>4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 t="s">
        <v>9</v>
      </c>
      <c r="C17" s="39"/>
      <c r="D17" s="39"/>
      <c r="E17" s="1">
        <v>9</v>
      </c>
      <c r="F17" s="41" t="s">
        <v>9</v>
      </c>
      <c r="G17" s="41"/>
      <c r="H17" s="41"/>
      <c r="I17" s="1">
        <v>0</v>
      </c>
      <c r="J17">
        <f t="shared" si="1"/>
        <v>1</v>
      </c>
      <c r="K17">
        <f t="shared" si="0"/>
        <v>0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273</v>
      </c>
      <c r="C21" s="40"/>
      <c r="D21" s="38"/>
      <c r="E21" s="1">
        <v>9</v>
      </c>
      <c r="F21" s="39" t="s">
        <v>274</v>
      </c>
      <c r="G21" s="40"/>
      <c r="H21" s="38"/>
      <c r="I21" s="1">
        <v>3</v>
      </c>
      <c r="J21">
        <f t="shared" si="1"/>
        <v>1</v>
      </c>
      <c r="K21">
        <f t="shared" si="0"/>
        <v>0</v>
      </c>
      <c r="M21">
        <f>SUM(E21:E25)</f>
        <v>28</v>
      </c>
      <c r="N21">
        <f>SUM(I21:I25)</f>
        <v>25</v>
      </c>
    </row>
    <row r="22" spans="1:14" ht="13.2">
      <c r="A22" s="1">
        <v>14</v>
      </c>
      <c r="B22" s="39" t="s">
        <v>271</v>
      </c>
      <c r="C22" s="40"/>
      <c r="D22" s="38"/>
      <c r="E22" s="1">
        <v>0</v>
      </c>
      <c r="F22" s="39" t="s">
        <v>41</v>
      </c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 t="s">
        <v>270</v>
      </c>
      <c r="C23" s="40"/>
      <c r="D23" s="38"/>
      <c r="E23" s="1">
        <v>9</v>
      </c>
      <c r="F23" s="39" t="s">
        <v>272</v>
      </c>
      <c r="G23" s="40"/>
      <c r="H23" s="38"/>
      <c r="I23" s="1">
        <v>0</v>
      </c>
      <c r="J23">
        <f t="shared" si="1"/>
        <v>1</v>
      </c>
      <c r="K23">
        <f t="shared" si="0"/>
        <v>0</v>
      </c>
    </row>
    <row r="24" spans="1:14" ht="13.2">
      <c r="A24" s="1">
        <v>16</v>
      </c>
      <c r="B24" s="39" t="s">
        <v>273</v>
      </c>
      <c r="C24" s="40"/>
      <c r="D24" s="38"/>
      <c r="E24" s="1">
        <v>1</v>
      </c>
      <c r="F24" s="39" t="s">
        <v>41</v>
      </c>
      <c r="G24" s="40"/>
      <c r="H24" s="38"/>
      <c r="I24" s="1">
        <v>9</v>
      </c>
      <c r="J24">
        <f t="shared" si="1"/>
        <v>0</v>
      </c>
      <c r="K24">
        <f t="shared" si="0"/>
        <v>1</v>
      </c>
    </row>
    <row r="25" spans="1:14" ht="13.2">
      <c r="A25" s="1">
        <v>17</v>
      </c>
      <c r="B25" s="39" t="s">
        <v>271</v>
      </c>
      <c r="C25" s="40"/>
      <c r="D25" s="38"/>
      <c r="E25" s="1">
        <v>9</v>
      </c>
      <c r="F25" s="39" t="s">
        <v>272</v>
      </c>
      <c r="G25" s="40"/>
      <c r="H25" s="38"/>
      <c r="I25" s="1">
        <v>4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t="s">
        <v>264</v>
      </c>
      <c r="C29" t="s">
        <v>265</v>
      </c>
      <c r="D29" s="1"/>
      <c r="E29">
        <v>25</v>
      </c>
      <c r="F29" t="s">
        <v>269</v>
      </c>
      <c r="G29" t="s">
        <v>178</v>
      </c>
      <c r="I29">
        <v>18</v>
      </c>
      <c r="J29">
        <f>IF(E29=25,1,0)</f>
        <v>1</v>
      </c>
      <c r="K29">
        <f>IF(I29=25,1,0)</f>
        <v>0</v>
      </c>
      <c r="M29" s="7">
        <f>SUM(E29:E30)/2.8</f>
        <v>17.857142857142858</v>
      </c>
      <c r="N29" s="7">
        <f>SUM(I29:I30)/2.8</f>
        <v>6.4285714285714288</v>
      </c>
    </row>
    <row r="30" spans="1:14" ht="15.75" customHeight="1">
      <c r="A30" s="1">
        <v>19</v>
      </c>
      <c r="B30" t="s">
        <v>266</v>
      </c>
      <c r="C30" t="s">
        <v>267</v>
      </c>
      <c r="D30" s="1">
        <v>25</v>
      </c>
      <c r="E30">
        <v>25</v>
      </c>
      <c r="F30" t="s">
        <v>180</v>
      </c>
      <c r="G30" t="s">
        <v>268</v>
      </c>
      <c r="H30">
        <v>17</v>
      </c>
      <c r="I30">
        <v>0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20</v>
      </c>
      <c r="B34" s="4" t="s">
        <v>270</v>
      </c>
      <c r="C34" t="s">
        <v>271</v>
      </c>
      <c r="D34" s="1"/>
      <c r="E34">
        <v>24</v>
      </c>
      <c r="F34" s="4" t="s">
        <v>41</v>
      </c>
      <c r="G34" t="s">
        <v>272</v>
      </c>
      <c r="H34" s="1"/>
      <c r="I34">
        <v>25</v>
      </c>
      <c r="J34">
        <f t="shared" si="2"/>
        <v>0</v>
      </c>
      <c r="K34">
        <f t="shared" si="3"/>
        <v>1</v>
      </c>
      <c r="M34" s="7">
        <f>SUM(E34)/2.8</f>
        <v>8.5714285714285712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21</v>
      </c>
      <c r="B38" s="4"/>
      <c r="D38" s="1" t="s">
        <v>9</v>
      </c>
      <c r="E38">
        <v>25</v>
      </c>
      <c r="F38" s="4" t="s">
        <v>9</v>
      </c>
      <c r="H38" s="1"/>
      <c r="I38">
        <v>0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0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3EDA3-94F9-4ADA-A0CA-AF724ADF9555}">
  <sheetPr>
    <outlinePr summaryBelow="0" summaryRight="0"/>
  </sheetPr>
  <dimension ref="A1:N39"/>
  <sheetViews>
    <sheetView topLeftCell="B1" workbookViewId="0">
      <selection activeCell="N11" sqref="N11"/>
    </sheetView>
  </sheetViews>
  <sheetFormatPr defaultColWidth="12.5546875" defaultRowHeight="15.75" customHeight="1"/>
  <sheetData>
    <row r="1" spans="1:14" ht="13.2">
      <c r="A1" s="37" t="s">
        <v>250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29</v>
      </c>
      <c r="K4" s="34" t="s">
        <v>28</v>
      </c>
      <c r="M4" s="34" t="s">
        <v>29</v>
      </c>
      <c r="N4" s="34" t="s">
        <v>28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10</v>
      </c>
      <c r="K6" s="36">
        <f>SUM(K9:K38)</f>
        <v>8</v>
      </c>
      <c r="L6" t="s">
        <v>51</v>
      </c>
      <c r="M6" s="7">
        <f>SUM(M9,M21,M29,M34,M38)</f>
        <v>122.28571428571429</v>
      </c>
      <c r="N6" s="7">
        <f>SUM(N9,N21,N29,N34,N38)</f>
        <v>106.78571428571429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0.75485008818342159</v>
      </c>
      <c r="N7" s="6">
        <f>N6/162</f>
        <v>0.65917107583774259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234</v>
      </c>
      <c r="C9" s="40"/>
      <c r="D9" s="38"/>
      <c r="E9" s="1">
        <v>9</v>
      </c>
      <c r="F9" s="41" t="s">
        <v>238</v>
      </c>
      <c r="G9" s="41"/>
      <c r="H9" s="41"/>
      <c r="I9" s="1">
        <v>6</v>
      </c>
      <c r="J9">
        <f>IF(E9=9,1,0)</f>
        <v>1</v>
      </c>
      <c r="K9">
        <f t="shared" ref="K9:K25" si="0">IF(I9=9,1,0)</f>
        <v>0</v>
      </c>
      <c r="M9">
        <f>SUM(E9:E17)</f>
        <v>58</v>
      </c>
      <c r="N9">
        <f>SUM(I9:I17)</f>
        <v>60</v>
      </c>
    </row>
    <row r="10" spans="1:14" ht="13.2">
      <c r="A10" s="1">
        <v>2</v>
      </c>
      <c r="B10" s="39" t="s">
        <v>109</v>
      </c>
      <c r="C10" s="40"/>
      <c r="D10" s="38"/>
      <c r="E10" s="1">
        <v>3</v>
      </c>
      <c r="F10" s="41" t="s">
        <v>239</v>
      </c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 t="s">
        <v>235</v>
      </c>
      <c r="C11" s="40"/>
      <c r="D11" s="38"/>
      <c r="E11" s="1">
        <v>9</v>
      </c>
      <c r="F11" s="41" t="s">
        <v>240</v>
      </c>
      <c r="G11" s="41"/>
      <c r="H11" s="41"/>
      <c r="I11" s="1">
        <v>1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 t="s">
        <v>236</v>
      </c>
      <c r="C12" s="40"/>
      <c r="D12" s="38"/>
      <c r="E12" s="1">
        <v>3</v>
      </c>
      <c r="F12" s="41" t="s">
        <v>241</v>
      </c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 t="s">
        <v>237</v>
      </c>
      <c r="C13" s="39"/>
      <c r="D13" s="39"/>
      <c r="E13" s="1">
        <v>9</v>
      </c>
      <c r="F13" s="41" t="s">
        <v>242</v>
      </c>
      <c r="G13" s="41"/>
      <c r="H13" s="41"/>
      <c r="I13" s="1">
        <v>0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 t="s">
        <v>234</v>
      </c>
      <c r="C14" s="39"/>
      <c r="D14" s="39"/>
      <c r="E14" s="1">
        <v>9</v>
      </c>
      <c r="F14" s="41" t="s">
        <v>239</v>
      </c>
      <c r="G14" s="41"/>
      <c r="H14" s="41"/>
      <c r="I14" s="1">
        <v>8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 t="s">
        <v>109</v>
      </c>
      <c r="C15" s="39"/>
      <c r="D15" s="39"/>
      <c r="E15" s="1">
        <v>5</v>
      </c>
      <c r="F15" s="41" t="s">
        <v>238</v>
      </c>
      <c r="G15" s="41"/>
      <c r="H15" s="41"/>
      <c r="I15" s="1">
        <v>9</v>
      </c>
      <c r="J15">
        <f t="shared" si="1"/>
        <v>0</v>
      </c>
      <c r="K15">
        <f t="shared" si="0"/>
        <v>1</v>
      </c>
    </row>
    <row r="16" spans="1:14" ht="13.2">
      <c r="A16" s="1">
        <v>8</v>
      </c>
      <c r="B16" s="39" t="s">
        <v>235</v>
      </c>
      <c r="C16" s="39"/>
      <c r="D16" s="39"/>
      <c r="E16" s="1">
        <v>3</v>
      </c>
      <c r="F16" s="41" t="s">
        <v>241</v>
      </c>
      <c r="G16" s="41"/>
      <c r="H16" s="41"/>
      <c r="I16" s="1">
        <v>9</v>
      </c>
      <c r="J16">
        <f t="shared" si="1"/>
        <v>0</v>
      </c>
      <c r="K16">
        <f t="shared" si="0"/>
        <v>1</v>
      </c>
    </row>
    <row r="17" spans="1:14" ht="13.2">
      <c r="A17" s="1">
        <v>9</v>
      </c>
      <c r="B17" s="39" t="s">
        <v>236</v>
      </c>
      <c r="C17" s="39"/>
      <c r="D17" s="39"/>
      <c r="E17" s="1">
        <v>8</v>
      </c>
      <c r="F17" s="41" t="s">
        <v>240</v>
      </c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243</v>
      </c>
      <c r="C21" s="40"/>
      <c r="D21" s="38"/>
      <c r="E21" s="1">
        <v>9</v>
      </c>
      <c r="F21" s="39" t="s">
        <v>245</v>
      </c>
      <c r="G21" s="40"/>
      <c r="H21" s="38"/>
      <c r="I21" s="1">
        <v>1</v>
      </c>
      <c r="J21">
        <f t="shared" si="1"/>
        <v>1</v>
      </c>
      <c r="K21">
        <f t="shared" si="0"/>
        <v>0</v>
      </c>
      <c r="M21">
        <f>SUM(E21:E25)</f>
        <v>30</v>
      </c>
      <c r="N21">
        <f>SUM(I21:I25)</f>
        <v>25</v>
      </c>
    </row>
    <row r="22" spans="1:14" ht="13.2">
      <c r="A22" s="1">
        <v>14</v>
      </c>
      <c r="B22" s="39" t="s">
        <v>244</v>
      </c>
      <c r="C22" s="40"/>
      <c r="D22" s="38"/>
      <c r="E22" s="1">
        <v>2</v>
      </c>
      <c r="F22" s="39" t="s">
        <v>246</v>
      </c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 t="s">
        <v>243</v>
      </c>
      <c r="C23" s="40"/>
      <c r="D23" s="38"/>
      <c r="E23" s="1">
        <v>1</v>
      </c>
      <c r="F23" s="39" t="s">
        <v>246</v>
      </c>
      <c r="G23" s="40"/>
      <c r="H23" s="38"/>
      <c r="I23" s="1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 t="s">
        <v>244</v>
      </c>
      <c r="C24" s="40"/>
      <c r="D24" s="38"/>
      <c r="E24" s="1">
        <v>9</v>
      </c>
      <c r="F24" s="39" t="s">
        <v>245</v>
      </c>
      <c r="G24" s="40"/>
      <c r="H24" s="38"/>
      <c r="I24" s="1">
        <v>6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 t="s">
        <v>9</v>
      </c>
      <c r="C25" s="40"/>
      <c r="D25" s="38"/>
      <c r="E25" s="1">
        <v>9</v>
      </c>
      <c r="F25" s="39" t="s">
        <v>154</v>
      </c>
      <c r="G25" s="40"/>
      <c r="H25" s="38"/>
      <c r="I25" s="1">
        <v>0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t="s">
        <v>234</v>
      </c>
      <c r="D29" s="1" t="s">
        <v>247</v>
      </c>
      <c r="E29">
        <v>25</v>
      </c>
      <c r="F29" t="s">
        <v>241</v>
      </c>
      <c r="H29" t="s">
        <v>238</v>
      </c>
      <c r="I29">
        <v>15</v>
      </c>
      <c r="J29">
        <f>IF(E29=25,1,0)</f>
        <v>1</v>
      </c>
      <c r="K29">
        <f>IF(I29=25,1,0)</f>
        <v>0</v>
      </c>
      <c r="M29" s="7">
        <f>SUM(E29:E30)/2.8</f>
        <v>17.857142857142858</v>
      </c>
      <c r="N29" s="7">
        <f>SUM(I29:I30)/2.8</f>
        <v>12.857142857142858</v>
      </c>
    </row>
    <row r="30" spans="1:14" ht="15.75" customHeight="1">
      <c r="A30" s="1">
        <v>19</v>
      </c>
      <c r="B30" t="s">
        <v>235</v>
      </c>
      <c r="D30" s="1" t="s">
        <v>248</v>
      </c>
      <c r="E30">
        <v>25</v>
      </c>
      <c r="F30" t="s">
        <v>239</v>
      </c>
      <c r="H30" t="s">
        <v>249</v>
      </c>
      <c r="I30">
        <v>21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20</v>
      </c>
      <c r="B34" s="4" t="s">
        <v>243</v>
      </c>
      <c r="D34" s="1" t="s">
        <v>244</v>
      </c>
      <c r="E34">
        <v>21</v>
      </c>
      <c r="F34" s="4" t="s">
        <v>246</v>
      </c>
      <c r="H34" s="1" t="s">
        <v>245</v>
      </c>
      <c r="I34">
        <v>25</v>
      </c>
      <c r="J34">
        <f t="shared" si="2"/>
        <v>0</v>
      </c>
      <c r="K34">
        <f t="shared" si="3"/>
        <v>1</v>
      </c>
      <c r="M34" s="7">
        <f>SUM(E34)/2.8</f>
        <v>7.5000000000000009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21</v>
      </c>
      <c r="B38" s="4" t="s">
        <v>9</v>
      </c>
      <c r="C38" t="s">
        <v>9</v>
      </c>
      <c r="D38" s="1" t="s">
        <v>9</v>
      </c>
      <c r="E38">
        <v>25</v>
      </c>
      <c r="F38" s="4" t="s">
        <v>9</v>
      </c>
      <c r="G38" t="s">
        <v>9</v>
      </c>
      <c r="H38" s="1" t="s">
        <v>9</v>
      </c>
      <c r="I38">
        <v>0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0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B24:D24"/>
    <mergeCell ref="F22:H22"/>
    <mergeCell ref="B11:D11"/>
    <mergeCell ref="F23:H23"/>
    <mergeCell ref="B21:D21"/>
    <mergeCell ref="B22:D22"/>
    <mergeCell ref="B23:D23"/>
    <mergeCell ref="B12:D12"/>
    <mergeCell ref="B13:D13"/>
    <mergeCell ref="F13:H13"/>
    <mergeCell ref="B9:D9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F20:H20"/>
    <mergeCell ref="B10:D10"/>
    <mergeCell ref="M8:N8"/>
    <mergeCell ref="F9:H9"/>
    <mergeCell ref="F11:H11"/>
    <mergeCell ref="F10:H10"/>
    <mergeCell ref="F12:H12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C5181-79E6-469E-8D21-1879D27150DA}">
  <sheetPr>
    <outlinePr summaryBelow="0" summaryRight="0"/>
  </sheetPr>
  <dimension ref="A1:N39"/>
  <sheetViews>
    <sheetView topLeftCell="B1" workbookViewId="0">
      <selection activeCell="J23" sqref="J23"/>
    </sheetView>
  </sheetViews>
  <sheetFormatPr defaultColWidth="12.5546875" defaultRowHeight="15.75" customHeight="1"/>
  <sheetData>
    <row r="1" spans="1:14" ht="13.2">
      <c r="A1" s="37" t="s">
        <v>217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26</v>
      </c>
      <c r="K4" s="34" t="s">
        <v>25</v>
      </c>
      <c r="M4" s="34" t="s">
        <v>26</v>
      </c>
      <c r="N4" s="34" t="s">
        <v>25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15</v>
      </c>
      <c r="K6" s="36">
        <f>SUM(K9:K38)</f>
        <v>3</v>
      </c>
      <c r="L6" t="s">
        <v>51</v>
      </c>
      <c r="M6" s="7">
        <f>SUM(M9,M21,M29,M34,M38)</f>
        <v>151.71428571428569</v>
      </c>
      <c r="N6" s="7">
        <f>SUM(N9,N21,N29,N34,N38)</f>
        <v>63.142857142857146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0.9365079365079364</v>
      </c>
      <c r="N7" s="6">
        <f>N6/162</f>
        <v>0.38977072310405647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218</v>
      </c>
      <c r="C9" s="39"/>
      <c r="D9" s="39"/>
      <c r="E9" s="1">
        <v>9</v>
      </c>
      <c r="F9" s="41" t="s">
        <v>82</v>
      </c>
      <c r="G9" s="41"/>
      <c r="H9" s="41"/>
      <c r="I9" s="1">
        <v>6</v>
      </c>
      <c r="J9">
        <f>IF(E9=9,1,0)</f>
        <v>1</v>
      </c>
      <c r="K9">
        <f t="shared" ref="K9:K25" si="0">IF(I9=9,1,0)</f>
        <v>0</v>
      </c>
      <c r="M9">
        <f>SUM(E9:E17)</f>
        <v>73</v>
      </c>
      <c r="N9">
        <f>SUM(I9:I17)</f>
        <v>33</v>
      </c>
    </row>
    <row r="10" spans="1:14" ht="13.2">
      <c r="A10" s="1">
        <v>2</v>
      </c>
      <c r="B10" s="39" t="s">
        <v>251</v>
      </c>
      <c r="C10" s="39"/>
      <c r="D10" s="39"/>
      <c r="E10" s="1">
        <v>9</v>
      </c>
      <c r="F10" s="41" t="s">
        <v>254</v>
      </c>
      <c r="G10" s="41"/>
      <c r="H10" s="41"/>
      <c r="I10" s="1">
        <v>0</v>
      </c>
      <c r="J10">
        <f t="shared" ref="J10:J25" si="1">IF(E10=9,1,0)</f>
        <v>1</v>
      </c>
      <c r="K10">
        <f t="shared" si="0"/>
        <v>0</v>
      </c>
    </row>
    <row r="11" spans="1:14" ht="13.2">
      <c r="A11" s="1">
        <v>3</v>
      </c>
      <c r="B11" s="39" t="s">
        <v>88</v>
      </c>
      <c r="C11" s="39"/>
      <c r="D11" s="39"/>
      <c r="E11" s="1">
        <v>9</v>
      </c>
      <c r="F11" s="41" t="s">
        <v>228</v>
      </c>
      <c r="G11" s="41"/>
      <c r="H11" s="41"/>
      <c r="I11" s="1">
        <v>6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 t="s">
        <v>252</v>
      </c>
      <c r="C12" s="39"/>
      <c r="D12" s="39"/>
      <c r="E12" s="1">
        <v>9</v>
      </c>
      <c r="F12" s="41" t="s">
        <v>253</v>
      </c>
      <c r="G12" s="41"/>
      <c r="H12" s="41"/>
      <c r="I12" s="1">
        <v>0</v>
      </c>
      <c r="J12">
        <f t="shared" si="1"/>
        <v>1</v>
      </c>
      <c r="K12">
        <f t="shared" si="0"/>
        <v>0</v>
      </c>
    </row>
    <row r="13" spans="1:14" ht="13.2">
      <c r="A13" s="1">
        <v>5</v>
      </c>
      <c r="B13" s="39" t="s">
        <v>91</v>
      </c>
      <c r="C13" s="39"/>
      <c r="D13" s="39"/>
      <c r="E13" s="1">
        <v>9</v>
      </c>
      <c r="F13" s="41" t="s">
        <v>229</v>
      </c>
      <c r="G13" s="41"/>
      <c r="H13" s="41"/>
      <c r="I13" s="1">
        <v>3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 t="s">
        <v>255</v>
      </c>
      <c r="C14" s="39"/>
      <c r="D14" s="39"/>
      <c r="E14" s="1">
        <v>9</v>
      </c>
      <c r="F14" s="41" t="s">
        <v>254</v>
      </c>
      <c r="G14" s="41"/>
      <c r="H14" s="41"/>
      <c r="I14" s="1">
        <v>0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 t="s">
        <v>91</v>
      </c>
      <c r="C15" s="39"/>
      <c r="D15" s="39"/>
      <c r="E15" s="1">
        <v>4</v>
      </c>
      <c r="F15" s="41" t="s">
        <v>82</v>
      </c>
      <c r="G15" s="41"/>
      <c r="H15" s="41"/>
      <c r="I15" s="1">
        <v>9</v>
      </c>
      <c r="J15">
        <f t="shared" si="1"/>
        <v>0</v>
      </c>
      <c r="K15">
        <f t="shared" si="0"/>
        <v>1</v>
      </c>
    </row>
    <row r="16" spans="1:14" ht="13.2">
      <c r="A16" s="1">
        <v>8</v>
      </c>
      <c r="B16" s="39" t="s">
        <v>256</v>
      </c>
      <c r="C16" s="39"/>
      <c r="D16" s="39"/>
      <c r="E16" s="1">
        <v>9</v>
      </c>
      <c r="F16" s="41" t="s">
        <v>257</v>
      </c>
      <c r="G16" s="41"/>
      <c r="H16" s="41"/>
      <c r="I16" s="1">
        <v>0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 t="s">
        <v>219</v>
      </c>
      <c r="C17" s="39"/>
      <c r="D17" s="39"/>
      <c r="E17" s="1">
        <v>6</v>
      </c>
      <c r="F17" s="41" t="s">
        <v>228</v>
      </c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258</v>
      </c>
      <c r="C21" s="40"/>
      <c r="D21" s="38"/>
      <c r="E21" s="1">
        <v>9</v>
      </c>
      <c r="F21" s="39" t="s">
        <v>259</v>
      </c>
      <c r="G21" s="40"/>
      <c r="H21" s="38"/>
      <c r="I21" s="1">
        <v>0</v>
      </c>
      <c r="J21">
        <f t="shared" si="1"/>
        <v>1</v>
      </c>
      <c r="K21">
        <f t="shared" si="0"/>
        <v>0</v>
      </c>
      <c r="M21">
        <f>SUM(E21:E25)</f>
        <v>43</v>
      </c>
      <c r="N21">
        <f>SUM(I21:I25)</f>
        <v>18</v>
      </c>
    </row>
    <row r="22" spans="1:14" ht="13.2">
      <c r="A22" s="1">
        <v>14</v>
      </c>
      <c r="B22" s="39" t="s">
        <v>220</v>
      </c>
      <c r="C22" s="40"/>
      <c r="D22" s="38"/>
      <c r="E22" s="1">
        <v>7</v>
      </c>
      <c r="F22" s="39" t="s">
        <v>83</v>
      </c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 t="s">
        <v>221</v>
      </c>
      <c r="C23" s="40"/>
      <c r="D23" s="38"/>
      <c r="E23" s="1">
        <v>9</v>
      </c>
      <c r="F23" s="39" t="s">
        <v>230</v>
      </c>
      <c r="G23" s="40"/>
      <c r="H23" s="38"/>
      <c r="I23" s="1">
        <v>8</v>
      </c>
      <c r="J23">
        <f t="shared" si="1"/>
        <v>1</v>
      </c>
      <c r="K23">
        <f t="shared" si="0"/>
        <v>0</v>
      </c>
    </row>
    <row r="24" spans="1:14" ht="13.2">
      <c r="A24" s="1">
        <v>16</v>
      </c>
      <c r="B24" s="39" t="s">
        <v>93</v>
      </c>
      <c r="C24" s="40"/>
      <c r="D24" s="38"/>
      <c r="E24" s="1">
        <v>9</v>
      </c>
      <c r="F24" s="39" t="s">
        <v>83</v>
      </c>
      <c r="G24" s="40"/>
      <c r="H24" s="38"/>
      <c r="I24" s="1">
        <v>1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 t="s">
        <v>261</v>
      </c>
      <c r="C25" s="40"/>
      <c r="D25" s="38"/>
      <c r="E25" s="1">
        <v>9</v>
      </c>
      <c r="F25" s="39" t="s">
        <v>260</v>
      </c>
      <c r="G25" s="40"/>
      <c r="H25" s="38"/>
      <c r="I25" s="1">
        <v>0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t="s">
        <v>86</v>
      </c>
      <c r="C29" t="s">
        <v>222</v>
      </c>
      <c r="D29" s="1">
        <v>25</v>
      </c>
      <c r="E29">
        <v>25</v>
      </c>
      <c r="F29" t="s">
        <v>227</v>
      </c>
      <c r="G29" t="s">
        <v>231</v>
      </c>
      <c r="H29">
        <v>17</v>
      </c>
      <c r="I29">
        <v>0</v>
      </c>
      <c r="J29">
        <f>IF(E29=25,1,0)</f>
        <v>1</v>
      </c>
      <c r="K29">
        <f>IF(I29=25,1,0)</f>
        <v>0</v>
      </c>
      <c r="M29" s="7">
        <f>SUM(E29:E30)/2.8</f>
        <v>17.857142857142858</v>
      </c>
      <c r="N29" s="7">
        <f>SUM(I29:I30)/2.8</f>
        <v>7.5000000000000009</v>
      </c>
    </row>
    <row r="30" spans="1:14" ht="15.75" customHeight="1">
      <c r="A30" s="1">
        <v>19</v>
      </c>
      <c r="B30" t="s">
        <v>88</v>
      </c>
      <c r="C30" s="1" t="s">
        <v>223</v>
      </c>
      <c r="E30">
        <v>25</v>
      </c>
      <c r="F30" t="s">
        <v>82</v>
      </c>
      <c r="G30" t="s">
        <v>232</v>
      </c>
      <c r="I30">
        <v>21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20</v>
      </c>
      <c r="B34" s="4" t="s">
        <v>224</v>
      </c>
      <c r="C34" s="1" t="s">
        <v>225</v>
      </c>
      <c r="D34">
        <v>25</v>
      </c>
      <c r="E34">
        <v>25</v>
      </c>
      <c r="F34" s="4" t="s">
        <v>83</v>
      </c>
      <c r="G34" s="1" t="s">
        <v>233</v>
      </c>
      <c r="H34">
        <v>16</v>
      </c>
      <c r="I34">
        <v>0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0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21</v>
      </c>
      <c r="B38" s="4" t="s">
        <v>91</v>
      </c>
      <c r="D38" s="1" t="s">
        <v>226</v>
      </c>
      <c r="E38">
        <v>25</v>
      </c>
      <c r="F38" s="4" t="s">
        <v>229</v>
      </c>
      <c r="H38" s="1" t="s">
        <v>230</v>
      </c>
      <c r="I38">
        <v>13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4.6428571428571432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5E58-A6A7-4B5F-B815-A6612DD4FB3E}">
  <sheetPr>
    <outlinePr summaryBelow="0" summaryRight="0"/>
  </sheetPr>
  <dimension ref="A1:N39"/>
  <sheetViews>
    <sheetView topLeftCell="B1" workbookViewId="0">
      <selection activeCell="M18" sqref="M18"/>
    </sheetView>
  </sheetViews>
  <sheetFormatPr defaultColWidth="12.5546875" defaultRowHeight="15.75" customHeight="1"/>
  <sheetData>
    <row r="1" spans="1:14" ht="13.2">
      <c r="A1" s="37" t="s">
        <v>208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12</v>
      </c>
      <c r="K4" s="34" t="s">
        <v>23</v>
      </c>
      <c r="M4" s="34" t="s">
        <v>12</v>
      </c>
      <c r="N4" s="34" t="s">
        <v>23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17</v>
      </c>
      <c r="K6" s="36">
        <f>SUM(K9:K38)</f>
        <v>1</v>
      </c>
      <c r="L6" t="s">
        <v>51</v>
      </c>
      <c r="M6" s="7">
        <f>SUM(M9,M21,M29,M34,M38)</f>
        <v>154.71428571428569</v>
      </c>
      <c r="N6" s="7">
        <f>SUM(N9,N21,N29,N34,N38)</f>
        <v>55.428571428571431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0.95502645502645489</v>
      </c>
      <c r="N7" s="6">
        <f>N6/162</f>
        <v>0.34215167548500885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211</v>
      </c>
      <c r="C9" s="39"/>
      <c r="D9" s="39"/>
      <c r="E9" s="1">
        <v>9</v>
      </c>
      <c r="F9" s="41" t="s">
        <v>214</v>
      </c>
      <c r="G9" s="41"/>
      <c r="H9" s="41"/>
      <c r="I9" s="1">
        <v>2</v>
      </c>
      <c r="J9">
        <f>IF(E9=9,1,0)</f>
        <v>1</v>
      </c>
      <c r="K9">
        <f t="shared" ref="K9:K25" si="0">IF(I9=9,1,0)</f>
        <v>0</v>
      </c>
      <c r="M9">
        <f>SUM(E9:E17)</f>
        <v>81</v>
      </c>
      <c r="N9">
        <f>SUM(I9:I17)</f>
        <v>15</v>
      </c>
    </row>
    <row r="10" spans="1:14" ht="13.2">
      <c r="A10" s="1">
        <v>2</v>
      </c>
      <c r="B10" s="39" t="s">
        <v>212</v>
      </c>
      <c r="C10" s="39"/>
      <c r="D10" s="39"/>
      <c r="E10" s="1">
        <v>9</v>
      </c>
      <c r="F10" s="41" t="s">
        <v>31</v>
      </c>
      <c r="G10" s="41"/>
      <c r="H10" s="41"/>
      <c r="I10" s="1">
        <v>4</v>
      </c>
      <c r="J10">
        <f t="shared" ref="J10:J25" si="1">IF(E10=9,1,0)</f>
        <v>1</v>
      </c>
      <c r="K10">
        <f t="shared" si="0"/>
        <v>0</v>
      </c>
    </row>
    <row r="11" spans="1:14" ht="13.2">
      <c r="A11" s="1">
        <v>3</v>
      </c>
      <c r="B11" s="39" t="s">
        <v>213</v>
      </c>
      <c r="C11" s="39"/>
      <c r="D11" s="39"/>
      <c r="E11" s="1">
        <v>9</v>
      </c>
      <c r="F11" s="41" t="s">
        <v>33</v>
      </c>
      <c r="G11" s="41"/>
      <c r="H11" s="41"/>
      <c r="I11" s="1">
        <v>1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 t="s">
        <v>168</v>
      </c>
      <c r="C12" s="39"/>
      <c r="D12" s="39"/>
      <c r="E12" s="1">
        <v>9</v>
      </c>
      <c r="F12" s="41" t="s">
        <v>32</v>
      </c>
      <c r="G12" s="41"/>
      <c r="H12" s="41"/>
      <c r="I12" s="1">
        <v>2</v>
      </c>
      <c r="J12">
        <f t="shared" si="1"/>
        <v>1</v>
      </c>
      <c r="K12">
        <f t="shared" si="0"/>
        <v>0</v>
      </c>
    </row>
    <row r="13" spans="1:14" ht="13.2">
      <c r="A13" s="1">
        <v>5</v>
      </c>
      <c r="B13" s="39" t="s">
        <v>169</v>
      </c>
      <c r="C13" s="39"/>
      <c r="D13" s="39"/>
      <c r="E13" s="1">
        <v>9</v>
      </c>
      <c r="F13" s="41" t="s">
        <v>191</v>
      </c>
      <c r="G13" s="41"/>
      <c r="H13" s="41"/>
      <c r="I13" s="1">
        <v>2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 t="s">
        <v>167</v>
      </c>
      <c r="C14" s="39"/>
      <c r="D14" s="39"/>
      <c r="E14" s="1">
        <v>9</v>
      </c>
      <c r="F14" s="41" t="s">
        <v>31</v>
      </c>
      <c r="G14" s="41"/>
      <c r="H14" s="41"/>
      <c r="I14" s="1">
        <v>1</v>
      </c>
      <c r="J14">
        <f t="shared" si="1"/>
        <v>1</v>
      </c>
      <c r="K14">
        <f t="shared" si="0"/>
        <v>0</v>
      </c>
    </row>
    <row r="15" spans="1:14" ht="13.2">
      <c r="A15" s="1">
        <v>7</v>
      </c>
      <c r="B15" s="39" t="s">
        <v>212</v>
      </c>
      <c r="C15" s="39"/>
      <c r="D15" s="39"/>
      <c r="E15" s="1">
        <v>9</v>
      </c>
      <c r="F15" s="41" t="s">
        <v>214</v>
      </c>
      <c r="G15" s="41"/>
      <c r="H15" s="41"/>
      <c r="I15" s="1">
        <v>0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 t="s">
        <v>213</v>
      </c>
      <c r="C16" s="39"/>
      <c r="D16" s="39"/>
      <c r="E16" s="1">
        <v>9</v>
      </c>
      <c r="F16" s="41" t="s">
        <v>32</v>
      </c>
      <c r="G16" s="41"/>
      <c r="H16" s="41"/>
      <c r="I16" s="1">
        <v>3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 t="s">
        <v>168</v>
      </c>
      <c r="C17" s="39"/>
      <c r="D17" s="39"/>
      <c r="E17" s="1">
        <v>9</v>
      </c>
      <c r="F17" s="41" t="s">
        <v>44</v>
      </c>
      <c r="G17" s="41"/>
      <c r="H17" s="41"/>
      <c r="I17" s="1">
        <v>0</v>
      </c>
      <c r="J17">
        <f t="shared" si="1"/>
        <v>1</v>
      </c>
      <c r="K17">
        <f t="shared" si="0"/>
        <v>0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163</v>
      </c>
      <c r="C21" s="40"/>
      <c r="D21" s="38"/>
      <c r="E21" s="1">
        <v>9</v>
      </c>
      <c r="F21" s="39" t="s">
        <v>41</v>
      </c>
      <c r="G21" s="40"/>
      <c r="H21" s="38"/>
      <c r="I21" s="1">
        <v>8</v>
      </c>
      <c r="J21">
        <f t="shared" si="1"/>
        <v>1</v>
      </c>
      <c r="K21">
        <f t="shared" si="0"/>
        <v>0</v>
      </c>
      <c r="M21">
        <f>SUM(E21:E25)</f>
        <v>38</v>
      </c>
      <c r="N21">
        <f>SUM(I21:I25)</f>
        <v>24</v>
      </c>
    </row>
    <row r="22" spans="1:14" ht="13.2">
      <c r="A22" s="1">
        <v>14</v>
      </c>
      <c r="B22" s="39" t="s">
        <v>170</v>
      </c>
      <c r="C22" s="40"/>
      <c r="D22" s="38"/>
      <c r="E22" s="1">
        <v>2</v>
      </c>
      <c r="F22" s="39" t="s">
        <v>216</v>
      </c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 t="s">
        <v>171</v>
      </c>
      <c r="C23" s="40"/>
      <c r="D23" s="38"/>
      <c r="E23" s="1">
        <v>9</v>
      </c>
      <c r="F23" s="39" t="s">
        <v>45</v>
      </c>
      <c r="G23" s="40"/>
      <c r="H23" s="38"/>
      <c r="I23" s="1">
        <v>2</v>
      </c>
      <c r="J23">
        <f t="shared" si="1"/>
        <v>1</v>
      </c>
      <c r="K23">
        <f t="shared" si="0"/>
        <v>0</v>
      </c>
    </row>
    <row r="24" spans="1:14" ht="13.2">
      <c r="A24" s="1">
        <v>16</v>
      </c>
      <c r="B24" s="39" t="s">
        <v>171</v>
      </c>
      <c r="C24" s="40"/>
      <c r="D24" s="38"/>
      <c r="E24" s="1">
        <v>9</v>
      </c>
      <c r="F24" s="39" t="s">
        <v>192</v>
      </c>
      <c r="G24" s="40"/>
      <c r="H24" s="38"/>
      <c r="I24" s="1">
        <v>0</v>
      </c>
      <c r="J24">
        <f t="shared" si="1"/>
        <v>1</v>
      </c>
      <c r="K24">
        <f t="shared" si="0"/>
        <v>0</v>
      </c>
    </row>
    <row r="25" spans="1:14" ht="13.2">
      <c r="A25" s="1">
        <v>17</v>
      </c>
      <c r="B25" s="39" t="s">
        <v>215</v>
      </c>
      <c r="C25" s="40"/>
      <c r="D25" s="38"/>
      <c r="E25" s="1">
        <v>9</v>
      </c>
      <c r="F25" s="39" t="s">
        <v>216</v>
      </c>
      <c r="G25" s="40"/>
      <c r="H25" s="38"/>
      <c r="I25" s="1">
        <v>5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t="s">
        <v>167</v>
      </c>
      <c r="C29" t="s">
        <v>169</v>
      </c>
      <c r="D29" s="1"/>
      <c r="E29">
        <v>25</v>
      </c>
      <c r="F29" t="s">
        <v>31</v>
      </c>
      <c r="G29" t="s">
        <v>214</v>
      </c>
      <c r="I29">
        <v>19</v>
      </c>
      <c r="J29">
        <f>IF(E29=25,1,0)</f>
        <v>1</v>
      </c>
      <c r="K29">
        <f>IF(I29=25,1,0)</f>
        <v>0</v>
      </c>
      <c r="M29" s="7">
        <f>SUM(E29:E30)/2.8</f>
        <v>17.857142857142858</v>
      </c>
      <c r="N29" s="7">
        <f>SUM(I29:I30)/2.8</f>
        <v>9.6428571428571441</v>
      </c>
    </row>
    <row r="30" spans="1:14" ht="15.75" customHeight="1">
      <c r="A30" s="1">
        <v>19</v>
      </c>
      <c r="B30" t="s">
        <v>168</v>
      </c>
      <c r="C30" t="s">
        <v>212</v>
      </c>
      <c r="D30" s="1"/>
      <c r="E30">
        <v>25</v>
      </c>
      <c r="F30" t="s">
        <v>32</v>
      </c>
      <c r="G30" t="s">
        <v>33</v>
      </c>
      <c r="I30">
        <v>8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20</v>
      </c>
      <c r="B34" s="4" t="s">
        <v>163</v>
      </c>
      <c r="C34" t="s">
        <v>170</v>
      </c>
      <c r="D34" s="1"/>
      <c r="E34">
        <v>25</v>
      </c>
      <c r="F34" s="4" t="s">
        <v>216</v>
      </c>
      <c r="G34" t="s">
        <v>49</v>
      </c>
      <c r="H34" s="1"/>
      <c r="I34">
        <v>10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3.5714285714285716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21</v>
      </c>
      <c r="B38" s="4" t="s">
        <v>169</v>
      </c>
      <c r="C38" t="s">
        <v>215</v>
      </c>
      <c r="D38" s="1"/>
      <c r="E38">
        <v>25</v>
      </c>
      <c r="F38" s="4" t="s">
        <v>44</v>
      </c>
      <c r="G38" t="s">
        <v>45</v>
      </c>
      <c r="H38" s="1"/>
      <c r="I38">
        <v>9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3.2142857142857144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165CC-CAA5-4126-AE67-209265B6F399}">
  <sheetPr>
    <outlinePr summaryBelow="0" summaryRight="0"/>
  </sheetPr>
  <dimension ref="A1:N39"/>
  <sheetViews>
    <sheetView workbookViewId="0">
      <selection activeCell="F24" sqref="F24:H24"/>
    </sheetView>
  </sheetViews>
  <sheetFormatPr defaultColWidth="12.5546875" defaultRowHeight="15.75" customHeight="1"/>
  <sheetData>
    <row r="1" spans="1:14" ht="13.2">
      <c r="A1" s="37" t="s">
        <v>194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3</v>
      </c>
      <c r="K4" s="34" t="s">
        <v>22</v>
      </c>
      <c r="M4" s="34" t="s">
        <v>3</v>
      </c>
      <c r="N4" s="34" t="s">
        <v>22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8</v>
      </c>
      <c r="K6" s="36">
        <f>SUM(K9:K38)</f>
        <v>10</v>
      </c>
      <c r="L6" t="s">
        <v>51</v>
      </c>
      <c r="M6" s="7">
        <f>SUM(M9,M21,M29,M34,M38)</f>
        <v>130.71428571428572</v>
      </c>
      <c r="N6" s="7">
        <f>SUM(N9,N21,N29,N34,N38)</f>
        <v>128.64285714285714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0.80687830687830697</v>
      </c>
      <c r="N7" s="6">
        <f>N6/162</f>
        <v>0.79409171075837737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 t="s">
        <v>195</v>
      </c>
      <c r="C9" s="39"/>
      <c r="D9" s="39"/>
      <c r="E9" s="1">
        <v>9</v>
      </c>
      <c r="F9" s="42" t="s">
        <v>207</v>
      </c>
      <c r="G9" s="41"/>
      <c r="H9" s="41"/>
      <c r="I9" s="1">
        <v>6</v>
      </c>
      <c r="J9">
        <f>IF(E9=9,1,0)</f>
        <v>1</v>
      </c>
      <c r="K9">
        <f t="shared" ref="K9:K25" si="0">IF(I9=9,1,0)</f>
        <v>0</v>
      </c>
      <c r="M9">
        <f>SUM(E9:E17)</f>
        <v>56</v>
      </c>
      <c r="N9">
        <f>SUM(I9:I17)</f>
        <v>73</v>
      </c>
    </row>
    <row r="10" spans="1:14" ht="13.2">
      <c r="A10" s="1">
        <v>2</v>
      </c>
      <c r="B10" s="39" t="s">
        <v>74</v>
      </c>
      <c r="C10" s="39"/>
      <c r="D10" s="39"/>
      <c r="E10" s="1">
        <v>8</v>
      </c>
      <c r="F10" s="42" t="s">
        <v>200</v>
      </c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 t="s">
        <v>203</v>
      </c>
      <c r="C11" s="39"/>
      <c r="D11" s="39"/>
      <c r="E11" s="1">
        <v>5</v>
      </c>
      <c r="F11" s="42" t="s">
        <v>199</v>
      </c>
      <c r="G11" s="41"/>
      <c r="H11" s="41"/>
      <c r="I11" s="1">
        <v>9</v>
      </c>
      <c r="J11">
        <f t="shared" si="1"/>
        <v>0</v>
      </c>
      <c r="K11">
        <f t="shared" si="0"/>
        <v>1</v>
      </c>
    </row>
    <row r="12" spans="1:14" ht="13.2">
      <c r="A12" s="1">
        <v>4</v>
      </c>
      <c r="B12" s="39" t="s">
        <v>53</v>
      </c>
      <c r="C12" s="39"/>
      <c r="D12" s="39"/>
      <c r="E12" s="1">
        <v>7</v>
      </c>
      <c r="F12" s="42" t="s">
        <v>34</v>
      </c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 t="s">
        <v>72</v>
      </c>
      <c r="C13" s="39"/>
      <c r="D13" s="39"/>
      <c r="E13" s="1">
        <v>6</v>
      </c>
      <c r="F13" s="42" t="s">
        <v>204</v>
      </c>
      <c r="G13" s="41"/>
      <c r="H13" s="41"/>
      <c r="I13" s="1">
        <v>9</v>
      </c>
      <c r="J13">
        <f t="shared" si="1"/>
        <v>0</v>
      </c>
      <c r="K13">
        <f t="shared" si="0"/>
        <v>1</v>
      </c>
    </row>
    <row r="14" spans="1:14" ht="13.2">
      <c r="A14" s="1">
        <v>6</v>
      </c>
      <c r="B14" s="39" t="s">
        <v>210</v>
      </c>
      <c r="C14" s="39"/>
      <c r="D14" s="39"/>
      <c r="E14" s="1">
        <v>5</v>
      </c>
      <c r="F14" s="41" t="s">
        <v>209</v>
      </c>
      <c r="G14" s="41"/>
      <c r="H14" s="41"/>
      <c r="I14" s="1">
        <v>9</v>
      </c>
      <c r="J14">
        <f t="shared" si="1"/>
        <v>0</v>
      </c>
      <c r="K14">
        <f t="shared" si="0"/>
        <v>1</v>
      </c>
    </row>
    <row r="15" spans="1:14" ht="13.2">
      <c r="A15" s="1">
        <v>7</v>
      </c>
      <c r="B15" s="39" t="s">
        <v>195</v>
      </c>
      <c r="C15" s="39"/>
      <c r="D15" s="39"/>
      <c r="E15" s="1">
        <v>9</v>
      </c>
      <c r="F15" s="41" t="s">
        <v>200</v>
      </c>
      <c r="G15" s="41"/>
      <c r="H15" s="41"/>
      <c r="I15" s="1">
        <v>4</v>
      </c>
      <c r="J15">
        <f t="shared" si="1"/>
        <v>1</v>
      </c>
      <c r="K15">
        <f t="shared" si="0"/>
        <v>0</v>
      </c>
    </row>
    <row r="16" spans="1:14" ht="13.2">
      <c r="A16" s="1">
        <v>8</v>
      </c>
      <c r="B16" s="39" t="s">
        <v>203</v>
      </c>
      <c r="C16" s="39"/>
      <c r="D16" s="39"/>
      <c r="E16" s="1">
        <v>2</v>
      </c>
      <c r="F16" s="41" t="s">
        <v>34</v>
      </c>
      <c r="G16" s="41"/>
      <c r="H16" s="41"/>
      <c r="I16" s="1">
        <v>9</v>
      </c>
      <c r="J16">
        <f t="shared" si="1"/>
        <v>0</v>
      </c>
      <c r="K16">
        <f t="shared" si="0"/>
        <v>1</v>
      </c>
    </row>
    <row r="17" spans="1:14" ht="13.2">
      <c r="A17" s="1">
        <v>9</v>
      </c>
      <c r="B17" s="39" t="s">
        <v>53</v>
      </c>
      <c r="C17" s="39"/>
      <c r="D17" s="39"/>
      <c r="E17" s="1">
        <v>5</v>
      </c>
      <c r="F17" s="41" t="s">
        <v>201</v>
      </c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 t="s">
        <v>197</v>
      </c>
      <c r="C21" s="40"/>
      <c r="D21" s="38"/>
      <c r="E21" s="1">
        <v>9</v>
      </c>
      <c r="F21" s="39" t="s">
        <v>206</v>
      </c>
      <c r="G21" s="40"/>
      <c r="H21" s="38"/>
      <c r="I21" s="1">
        <v>4</v>
      </c>
      <c r="J21">
        <f t="shared" si="1"/>
        <v>1</v>
      </c>
      <c r="K21">
        <f t="shared" si="0"/>
        <v>0</v>
      </c>
      <c r="M21">
        <f>SUM(E21:E25)</f>
        <v>39</v>
      </c>
      <c r="N21">
        <f>SUM(I21:I25)</f>
        <v>31</v>
      </c>
    </row>
    <row r="22" spans="1:14" ht="13.2">
      <c r="A22" s="1">
        <v>14</v>
      </c>
      <c r="B22" s="39" t="s">
        <v>198</v>
      </c>
      <c r="C22" s="40"/>
      <c r="D22" s="38"/>
      <c r="E22" s="1">
        <v>6</v>
      </c>
      <c r="F22" s="39" t="s">
        <v>39</v>
      </c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 t="s">
        <v>205</v>
      </c>
      <c r="C23" s="40"/>
      <c r="D23" s="38"/>
      <c r="E23" s="1">
        <v>8</v>
      </c>
      <c r="F23" s="39" t="s">
        <v>47</v>
      </c>
      <c r="G23" s="40"/>
      <c r="H23" s="38"/>
      <c r="I23" s="1">
        <v>9</v>
      </c>
      <c r="J23">
        <f t="shared" si="1"/>
        <v>0</v>
      </c>
      <c r="K23">
        <f t="shared" si="0"/>
        <v>1</v>
      </c>
    </row>
    <row r="24" spans="1:14" ht="13.2">
      <c r="A24" s="1">
        <v>16</v>
      </c>
      <c r="B24" s="39" t="s">
        <v>197</v>
      </c>
      <c r="C24" s="40"/>
      <c r="D24" s="38"/>
      <c r="E24" s="1">
        <v>7</v>
      </c>
      <c r="F24" s="39" t="s">
        <v>39</v>
      </c>
      <c r="G24" s="40"/>
      <c r="H24" s="38"/>
      <c r="I24" s="1">
        <v>9</v>
      </c>
      <c r="J24">
        <f t="shared" si="1"/>
        <v>0</v>
      </c>
      <c r="K24">
        <f t="shared" si="0"/>
        <v>1</v>
      </c>
    </row>
    <row r="25" spans="1:14" ht="13.2">
      <c r="A25" s="1">
        <v>17</v>
      </c>
      <c r="B25" s="39" t="s">
        <v>198</v>
      </c>
      <c r="C25" s="40"/>
      <c r="D25" s="38"/>
      <c r="E25" s="1">
        <v>9</v>
      </c>
      <c r="F25" s="39" t="s">
        <v>206</v>
      </c>
      <c r="G25" s="40"/>
      <c r="H25" s="38"/>
      <c r="I25" s="1">
        <v>0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B29" t="s">
        <v>74</v>
      </c>
      <c r="C29" t="s">
        <v>195</v>
      </c>
      <c r="D29" s="29"/>
      <c r="E29">
        <v>25</v>
      </c>
      <c r="F29" s="5" t="s">
        <v>200</v>
      </c>
      <c r="G29" s="5" t="s">
        <v>201</v>
      </c>
      <c r="I29">
        <v>19</v>
      </c>
      <c r="J29">
        <f>IF(E29=25,1,0)</f>
        <v>1</v>
      </c>
      <c r="K29">
        <f>IF(I29=25,1,0)</f>
        <v>0</v>
      </c>
      <c r="M29" s="7">
        <f>SUM(E29:E30)/2.8</f>
        <v>17.857142857142858</v>
      </c>
      <c r="N29" s="7">
        <f>SUM(I29:I30)/2.8</f>
        <v>13.928571428571429</v>
      </c>
    </row>
    <row r="30" spans="1:14" ht="15.75" customHeight="1">
      <c r="A30" s="1">
        <v>19</v>
      </c>
      <c r="B30" s="5" t="s">
        <v>53</v>
      </c>
      <c r="C30" s="5" t="s">
        <v>72</v>
      </c>
      <c r="D30" s="1"/>
      <c r="E30">
        <v>25</v>
      </c>
      <c r="F30" s="5" t="s">
        <v>199</v>
      </c>
      <c r="G30" s="5" t="s">
        <v>34</v>
      </c>
      <c r="I30">
        <v>20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20</v>
      </c>
      <c r="B34" s="4" t="s">
        <v>197</v>
      </c>
      <c r="C34" s="5" t="s">
        <v>198</v>
      </c>
      <c r="D34" s="1"/>
      <c r="E34">
        <v>25</v>
      </c>
      <c r="F34" s="4" t="s">
        <v>39</v>
      </c>
      <c r="G34" s="5" t="s">
        <v>202</v>
      </c>
      <c r="H34" s="1"/>
      <c r="I34">
        <v>19</v>
      </c>
      <c r="J34">
        <f t="shared" si="2"/>
        <v>1</v>
      </c>
      <c r="K34">
        <f t="shared" si="3"/>
        <v>0</v>
      </c>
      <c r="M34" s="7">
        <f>SUM(E34)/2.8</f>
        <v>8.9285714285714288</v>
      </c>
      <c r="N34" s="7">
        <f>SUM(I34)/2.8</f>
        <v>6.7857142857142865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21</v>
      </c>
      <c r="B38" s="4" t="s">
        <v>72</v>
      </c>
      <c r="C38" s="5" t="s">
        <v>196</v>
      </c>
      <c r="D38" s="1"/>
      <c r="E38">
        <v>25</v>
      </c>
      <c r="F38" s="4" t="s">
        <v>204</v>
      </c>
      <c r="G38" s="5" t="s">
        <v>47</v>
      </c>
      <c r="H38" s="1"/>
      <c r="I38">
        <v>11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3.9285714285714288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CEBB-2B3E-41AF-9E69-D3122C28C80A}">
  <sheetPr>
    <outlinePr summaryBelow="0" summaryRight="0"/>
  </sheetPr>
  <dimension ref="A1:N39"/>
  <sheetViews>
    <sheetView topLeftCell="C1" workbookViewId="0">
      <selection activeCell="M6" sqref="M6"/>
    </sheetView>
  </sheetViews>
  <sheetFormatPr defaultColWidth="12.5546875" defaultRowHeight="15.75" customHeight="1"/>
  <sheetData>
    <row r="1" spans="1:14" ht="13.2">
      <c r="A1" s="37" t="s">
        <v>193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26</v>
      </c>
      <c r="K4" s="34" t="s">
        <v>28</v>
      </c>
      <c r="M4" s="34" t="s">
        <v>26</v>
      </c>
      <c r="N4" s="34" t="s">
        <v>28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4</v>
      </c>
      <c r="K6" s="36">
        <f>SUM(K9:K38)</f>
        <v>14</v>
      </c>
      <c r="L6" t="s">
        <v>51</v>
      </c>
      <c r="M6" s="7">
        <f>SUM(M9,M21,M29,M34,M38)</f>
        <v>94.071428571428569</v>
      </c>
      <c r="N6" s="7">
        <f>SUM(N9,N21,N29,N34,N38)</f>
        <v>149.35714285714283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0.5806878306878307</v>
      </c>
      <c r="N7" s="6">
        <f>N6/162</f>
        <v>0.92195767195767175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8</v>
      </c>
      <c r="F9" s="41"/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46</v>
      </c>
      <c r="N9">
        <f>SUM(I9:I17)</f>
        <v>75</v>
      </c>
    </row>
    <row r="10" spans="1:14" ht="13.2">
      <c r="A10" s="1">
        <v>2</v>
      </c>
      <c r="B10" s="39"/>
      <c r="C10" s="39"/>
      <c r="D10" s="39"/>
      <c r="E10" s="1">
        <v>1</v>
      </c>
      <c r="F10" s="41"/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/>
      <c r="C11" s="39"/>
      <c r="D11" s="39"/>
      <c r="E11" s="1">
        <v>9</v>
      </c>
      <c r="F11" s="41"/>
      <c r="G11" s="41"/>
      <c r="H11" s="41"/>
      <c r="I11" s="1">
        <v>6</v>
      </c>
      <c r="J11">
        <f t="shared" si="1"/>
        <v>1</v>
      </c>
      <c r="K11">
        <f t="shared" si="0"/>
        <v>0</v>
      </c>
    </row>
    <row r="12" spans="1:14" ht="13.2">
      <c r="A12" s="1">
        <v>4</v>
      </c>
      <c r="B12" s="39"/>
      <c r="C12" s="39"/>
      <c r="D12" s="39"/>
      <c r="E12" s="1">
        <v>2</v>
      </c>
      <c r="F12" s="41"/>
      <c r="G12" s="41"/>
      <c r="H12" s="41"/>
      <c r="I12" s="1">
        <v>9</v>
      </c>
      <c r="J12">
        <f t="shared" si="1"/>
        <v>0</v>
      </c>
      <c r="K12">
        <f t="shared" si="0"/>
        <v>1</v>
      </c>
    </row>
    <row r="13" spans="1:14" ht="13.2">
      <c r="A13" s="1">
        <v>5</v>
      </c>
      <c r="B13" s="39"/>
      <c r="C13" s="39"/>
      <c r="D13" s="39"/>
      <c r="E13" s="1">
        <v>4</v>
      </c>
      <c r="F13" s="41"/>
      <c r="G13" s="41"/>
      <c r="H13" s="41"/>
      <c r="I13" s="1">
        <v>9</v>
      </c>
      <c r="J13">
        <f t="shared" si="1"/>
        <v>0</v>
      </c>
      <c r="K13">
        <f t="shared" si="0"/>
        <v>1</v>
      </c>
    </row>
    <row r="14" spans="1:14" ht="13.2">
      <c r="A14" s="1">
        <v>6</v>
      </c>
      <c r="B14" s="39"/>
      <c r="C14" s="39"/>
      <c r="D14" s="39"/>
      <c r="E14" s="1">
        <v>6</v>
      </c>
      <c r="F14" s="41"/>
      <c r="G14" s="41"/>
      <c r="H14" s="41"/>
      <c r="I14" s="1">
        <v>9</v>
      </c>
      <c r="J14">
        <f t="shared" si="1"/>
        <v>0</v>
      </c>
      <c r="K14">
        <f t="shared" si="0"/>
        <v>1</v>
      </c>
    </row>
    <row r="15" spans="1:14" ht="13.2">
      <c r="A15" s="1">
        <v>7</v>
      </c>
      <c r="B15" s="39"/>
      <c r="C15" s="39"/>
      <c r="D15" s="39"/>
      <c r="E15" s="1">
        <v>4</v>
      </c>
      <c r="F15" s="41"/>
      <c r="G15" s="41"/>
      <c r="H15" s="41"/>
      <c r="I15" s="1">
        <v>9</v>
      </c>
      <c r="J15">
        <f t="shared" si="1"/>
        <v>0</v>
      </c>
      <c r="K15">
        <f t="shared" si="0"/>
        <v>1</v>
      </c>
    </row>
    <row r="16" spans="1:14" ht="13.2">
      <c r="A16" s="1">
        <v>8</v>
      </c>
      <c r="B16" s="39"/>
      <c r="C16" s="39"/>
      <c r="D16" s="39"/>
      <c r="E16" s="1">
        <v>3</v>
      </c>
      <c r="F16" s="41"/>
      <c r="G16" s="41"/>
      <c r="H16" s="41"/>
      <c r="I16" s="1">
        <v>9</v>
      </c>
      <c r="J16">
        <f t="shared" si="1"/>
        <v>0</v>
      </c>
      <c r="K16">
        <f t="shared" si="0"/>
        <v>1</v>
      </c>
    </row>
    <row r="17" spans="1:14" ht="13.2">
      <c r="A17" s="1">
        <v>9</v>
      </c>
      <c r="B17" s="39"/>
      <c r="C17" s="39"/>
      <c r="D17" s="39"/>
      <c r="E17" s="1">
        <v>9</v>
      </c>
      <c r="F17" s="41"/>
      <c r="G17" s="41"/>
      <c r="H17" s="41"/>
      <c r="I17" s="1">
        <v>6</v>
      </c>
      <c r="J17">
        <f t="shared" si="1"/>
        <v>1</v>
      </c>
      <c r="K17">
        <f t="shared" si="0"/>
        <v>0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3</v>
      </c>
      <c r="F21" s="39"/>
      <c r="G21" s="40"/>
      <c r="H21" s="38"/>
      <c r="I21" s="1">
        <v>9</v>
      </c>
      <c r="J21">
        <f t="shared" si="1"/>
        <v>0</v>
      </c>
      <c r="K21">
        <f t="shared" si="0"/>
        <v>1</v>
      </c>
      <c r="M21">
        <f>SUM(E21:E25)</f>
        <v>22</v>
      </c>
      <c r="N21">
        <f>SUM(I21:I25)</f>
        <v>39</v>
      </c>
    </row>
    <row r="22" spans="1:14" ht="13.2">
      <c r="A22" s="1">
        <v>14</v>
      </c>
      <c r="B22" s="39"/>
      <c r="C22" s="40"/>
      <c r="D22" s="38"/>
      <c r="E22" s="1">
        <v>3</v>
      </c>
      <c r="F22" s="39"/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/>
      <c r="C23" s="40"/>
      <c r="D23" s="38"/>
      <c r="E23" s="1">
        <v>9</v>
      </c>
      <c r="F23" s="39"/>
      <c r="G23" s="40"/>
      <c r="H23" s="38"/>
      <c r="I23" s="1">
        <v>3</v>
      </c>
      <c r="J23">
        <f t="shared" si="1"/>
        <v>1</v>
      </c>
      <c r="K23">
        <f t="shared" si="0"/>
        <v>0</v>
      </c>
    </row>
    <row r="24" spans="1:14" ht="13.2">
      <c r="A24" s="1">
        <v>16</v>
      </c>
      <c r="B24" s="39"/>
      <c r="C24" s="40"/>
      <c r="D24" s="38"/>
      <c r="E24" s="1">
        <v>3</v>
      </c>
      <c r="F24" s="39"/>
      <c r="G24" s="40"/>
      <c r="H24" s="38"/>
      <c r="I24" s="1">
        <v>9</v>
      </c>
      <c r="J24">
        <f t="shared" si="1"/>
        <v>0</v>
      </c>
      <c r="K24">
        <f t="shared" si="0"/>
        <v>1</v>
      </c>
    </row>
    <row r="25" spans="1:14" ht="13.2">
      <c r="A25" s="1">
        <v>17</v>
      </c>
      <c r="B25" s="39"/>
      <c r="C25" s="40"/>
      <c r="D25" s="38"/>
      <c r="E25" s="1">
        <v>4</v>
      </c>
      <c r="F25" s="39"/>
      <c r="G25" s="40"/>
      <c r="H25" s="38"/>
      <c r="I25" s="1">
        <v>9</v>
      </c>
      <c r="J25">
        <f t="shared" si="1"/>
        <v>0</v>
      </c>
      <c r="K25">
        <f t="shared" si="0"/>
        <v>1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>
        <v>25</v>
      </c>
      <c r="I29">
        <v>24</v>
      </c>
      <c r="J29">
        <f>IF(E29=25,1,0)</f>
        <v>1</v>
      </c>
      <c r="K29">
        <f>IF(I29=25,1,0)</f>
        <v>0</v>
      </c>
      <c r="M29" s="7">
        <f>SUM(E29:E30)/2.8</f>
        <v>16.785714285714288</v>
      </c>
      <c r="N29" s="7">
        <f>SUM(I29:I30)/2.8</f>
        <v>17.5</v>
      </c>
    </row>
    <row r="30" spans="1:14" ht="15.75" customHeight="1">
      <c r="A30" s="1">
        <v>19</v>
      </c>
      <c r="D30" s="1"/>
      <c r="E30">
        <v>22</v>
      </c>
      <c r="I30">
        <v>25</v>
      </c>
      <c r="J30">
        <f t="shared" ref="J30:J38" si="2">IF(E30=25,1,0)</f>
        <v>0</v>
      </c>
      <c r="K30">
        <f t="shared" ref="K30:K38" si="3">IF(I30=25,1,0)</f>
        <v>1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20</v>
      </c>
      <c r="B34" s="4"/>
      <c r="D34" s="1"/>
      <c r="E34">
        <v>16</v>
      </c>
      <c r="F34" s="4"/>
      <c r="H34" s="1"/>
      <c r="I34">
        <v>25</v>
      </c>
      <c r="J34">
        <f t="shared" si="2"/>
        <v>0</v>
      </c>
      <c r="K34">
        <f t="shared" si="3"/>
        <v>1</v>
      </c>
      <c r="M34" s="7">
        <f>SUM(E34)/2.8</f>
        <v>5.7142857142857144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21</v>
      </c>
      <c r="B38" s="4"/>
      <c r="D38" s="1"/>
      <c r="E38">
        <v>10</v>
      </c>
      <c r="F38" s="4"/>
      <c r="H38" s="1"/>
      <c r="I38">
        <v>25</v>
      </c>
      <c r="J38">
        <f t="shared" si="2"/>
        <v>0</v>
      </c>
      <c r="K38">
        <f t="shared" si="3"/>
        <v>1</v>
      </c>
      <c r="M38" s="7">
        <f>SUM(E38)/2.8</f>
        <v>3.5714285714285716</v>
      </c>
      <c r="N38" s="7">
        <f>SUM(I38)/2.8</f>
        <v>8.9285714285714288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73BC3-C379-49A3-9498-A3E8D0F8C10D}">
  <sheetPr>
    <outlinePr summaryBelow="0" summaryRight="0"/>
  </sheetPr>
  <dimension ref="A1:N39"/>
  <sheetViews>
    <sheetView topLeftCell="B1" workbookViewId="0">
      <selection activeCell="O12" sqref="O12"/>
    </sheetView>
  </sheetViews>
  <sheetFormatPr defaultColWidth="12.5546875" defaultRowHeight="15.75" customHeight="1"/>
  <sheetData>
    <row r="1" spans="1:14" ht="13.2">
      <c r="A1" s="37" t="s">
        <v>120</v>
      </c>
      <c r="B1" s="38"/>
      <c r="C1" s="38"/>
      <c r="D1" s="38"/>
      <c r="E1" s="38"/>
      <c r="F1" s="38"/>
      <c r="G1" s="38"/>
      <c r="H1" s="38"/>
    </row>
    <row r="2" spans="1:14" ht="15.75" customHeight="1">
      <c r="A2" s="38"/>
      <c r="B2" s="38"/>
      <c r="C2" s="38"/>
      <c r="D2" s="38"/>
      <c r="E2" s="38"/>
      <c r="F2" s="38"/>
      <c r="G2" s="38"/>
      <c r="H2" s="38"/>
    </row>
    <row r="4" spans="1:14" ht="15.75" customHeight="1">
      <c r="J4" s="34" t="s">
        <v>25</v>
      </c>
      <c r="K4" s="34" t="s">
        <v>29</v>
      </c>
      <c r="M4" s="34" t="s">
        <v>25</v>
      </c>
      <c r="N4" s="34" t="s">
        <v>29</v>
      </c>
    </row>
    <row r="5" spans="1:14" ht="15.75" customHeight="1">
      <c r="J5" s="34"/>
      <c r="K5" s="34"/>
      <c r="M5" s="34"/>
      <c r="N5" s="34"/>
    </row>
    <row r="6" spans="1:14" ht="15.75" customHeight="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6">
        <f>SUM(J9:J38)</f>
        <v>8</v>
      </c>
      <c r="K6" s="36">
        <f>SUM(K9:K38)</f>
        <v>10</v>
      </c>
      <c r="L6" t="s">
        <v>51</v>
      </c>
      <c r="M6" s="7">
        <f>SUM(M9,M21,M29,M34,M38)</f>
        <v>117.92857142857143</v>
      </c>
      <c r="N6" s="7">
        <f>SUM(N9,N21,N29,N34,N38)</f>
        <v>128.14285714285714</v>
      </c>
    </row>
    <row r="7" spans="1:14" ht="12.75" customHeight="1">
      <c r="A7" s="35"/>
      <c r="B7" s="35"/>
      <c r="C7" s="35"/>
      <c r="D7" s="35"/>
      <c r="E7" s="35"/>
      <c r="F7" s="35"/>
      <c r="G7" s="35"/>
      <c r="H7" s="35"/>
      <c r="I7" s="35"/>
      <c r="J7" s="36"/>
      <c r="K7" s="36"/>
      <c r="L7" t="s">
        <v>15</v>
      </c>
      <c r="M7" s="6">
        <f>M6/162</f>
        <v>0.72795414462081132</v>
      </c>
      <c r="N7" s="6">
        <f>N6/162</f>
        <v>0.79100529100529093</v>
      </c>
    </row>
    <row r="8" spans="1:14" ht="13.2">
      <c r="A8" s="2" t="s">
        <v>1</v>
      </c>
      <c r="B8" s="39" t="s">
        <v>16</v>
      </c>
      <c r="C8" s="40"/>
      <c r="D8" s="38"/>
      <c r="E8" s="1" t="s">
        <v>13</v>
      </c>
      <c r="F8" s="41" t="s">
        <v>2</v>
      </c>
      <c r="G8" s="41"/>
      <c r="H8" s="41"/>
      <c r="I8" s="1" t="s">
        <v>13</v>
      </c>
      <c r="J8" s="1" t="s">
        <v>14</v>
      </c>
      <c r="K8" s="1" t="s">
        <v>14</v>
      </c>
      <c r="M8" s="39" t="s">
        <v>52</v>
      </c>
      <c r="N8" s="39"/>
    </row>
    <row r="9" spans="1:14" ht="13.2">
      <c r="A9" s="1">
        <v>1</v>
      </c>
      <c r="B9" s="39"/>
      <c r="C9" s="39"/>
      <c r="D9" s="39"/>
      <c r="E9" s="1">
        <v>4</v>
      </c>
      <c r="F9" s="41"/>
      <c r="G9" s="41"/>
      <c r="H9" s="41"/>
      <c r="I9" s="1">
        <v>9</v>
      </c>
      <c r="J9">
        <f>IF(E9=9,1,0)</f>
        <v>0</v>
      </c>
      <c r="K9">
        <f t="shared" ref="K9:K25" si="0">IF(I9=9,1,0)</f>
        <v>1</v>
      </c>
      <c r="M9">
        <f>SUM(E9:E17)</f>
        <v>52</v>
      </c>
      <c r="N9">
        <f>SUM(I9:I17)</f>
        <v>67</v>
      </c>
    </row>
    <row r="10" spans="1:14" ht="13.2">
      <c r="A10" s="1">
        <v>2</v>
      </c>
      <c r="B10" s="39"/>
      <c r="C10" s="39"/>
      <c r="D10" s="39"/>
      <c r="E10" s="1">
        <v>0</v>
      </c>
      <c r="F10" s="41"/>
      <c r="G10" s="41"/>
      <c r="H10" s="41"/>
      <c r="I10" s="1">
        <v>9</v>
      </c>
      <c r="J10">
        <f t="shared" ref="J10:J25" si="1">IF(E10=9,1,0)</f>
        <v>0</v>
      </c>
      <c r="K10">
        <f t="shared" si="0"/>
        <v>1</v>
      </c>
    </row>
    <row r="11" spans="1:14" ht="13.2">
      <c r="A11" s="1">
        <v>3</v>
      </c>
      <c r="B11" s="39"/>
      <c r="C11" s="39"/>
      <c r="D11" s="39"/>
      <c r="E11" s="1">
        <v>8</v>
      </c>
      <c r="F11" s="41"/>
      <c r="G11" s="41"/>
      <c r="H11" s="41"/>
      <c r="I11" s="1">
        <v>9</v>
      </c>
      <c r="J11">
        <f t="shared" si="1"/>
        <v>0</v>
      </c>
      <c r="K11">
        <f t="shared" si="0"/>
        <v>1</v>
      </c>
    </row>
    <row r="12" spans="1:14" ht="13.2">
      <c r="A12" s="1">
        <v>4</v>
      </c>
      <c r="B12" s="39"/>
      <c r="C12" s="39"/>
      <c r="D12" s="39"/>
      <c r="E12" s="1">
        <v>9</v>
      </c>
      <c r="F12" s="41"/>
      <c r="G12" s="41"/>
      <c r="H12" s="41"/>
      <c r="I12" s="1">
        <v>7</v>
      </c>
      <c r="J12">
        <f t="shared" si="1"/>
        <v>1</v>
      </c>
      <c r="K12">
        <f t="shared" si="0"/>
        <v>0</v>
      </c>
    </row>
    <row r="13" spans="1:14" ht="13.2">
      <c r="A13" s="1">
        <v>5</v>
      </c>
      <c r="B13" s="39"/>
      <c r="C13" s="39"/>
      <c r="D13" s="39"/>
      <c r="E13" s="1">
        <v>9</v>
      </c>
      <c r="F13" s="41"/>
      <c r="G13" s="41"/>
      <c r="H13" s="41"/>
      <c r="I13" s="1">
        <v>0</v>
      </c>
      <c r="J13">
        <f t="shared" si="1"/>
        <v>1</v>
      </c>
      <c r="K13">
        <f t="shared" si="0"/>
        <v>0</v>
      </c>
    </row>
    <row r="14" spans="1:14" ht="13.2">
      <c r="A14" s="1">
        <v>6</v>
      </c>
      <c r="B14" s="39"/>
      <c r="C14" s="39"/>
      <c r="D14" s="39"/>
      <c r="E14" s="1">
        <v>6</v>
      </c>
      <c r="F14" s="41"/>
      <c r="G14" s="41"/>
      <c r="H14" s="41"/>
      <c r="I14" s="1">
        <v>9</v>
      </c>
      <c r="J14">
        <f t="shared" si="1"/>
        <v>0</v>
      </c>
      <c r="K14">
        <f t="shared" si="0"/>
        <v>1</v>
      </c>
    </row>
    <row r="15" spans="1:14" ht="13.2">
      <c r="A15" s="1">
        <v>7</v>
      </c>
      <c r="B15" s="39"/>
      <c r="C15" s="39"/>
      <c r="D15" s="39"/>
      <c r="E15" s="1">
        <v>4</v>
      </c>
      <c r="F15" s="41"/>
      <c r="G15" s="41"/>
      <c r="H15" s="41"/>
      <c r="I15" s="1">
        <v>9</v>
      </c>
      <c r="J15">
        <f t="shared" si="1"/>
        <v>0</v>
      </c>
      <c r="K15">
        <f t="shared" si="0"/>
        <v>1</v>
      </c>
    </row>
    <row r="16" spans="1:14" ht="13.2">
      <c r="A16" s="1">
        <v>8</v>
      </c>
      <c r="B16" s="39"/>
      <c r="C16" s="39"/>
      <c r="D16" s="39"/>
      <c r="E16" s="1">
        <v>9</v>
      </c>
      <c r="F16" s="41"/>
      <c r="G16" s="41"/>
      <c r="H16" s="41"/>
      <c r="I16" s="1">
        <v>6</v>
      </c>
      <c r="J16">
        <f t="shared" si="1"/>
        <v>1</v>
      </c>
      <c r="K16">
        <f t="shared" si="0"/>
        <v>0</v>
      </c>
    </row>
    <row r="17" spans="1:14" ht="13.2">
      <c r="A17" s="1">
        <v>9</v>
      </c>
      <c r="B17" s="39"/>
      <c r="C17" s="39"/>
      <c r="D17" s="39"/>
      <c r="E17" s="1">
        <v>3</v>
      </c>
      <c r="F17" s="41"/>
      <c r="G17" s="41"/>
      <c r="H17" s="41"/>
      <c r="I17" s="1">
        <v>9</v>
      </c>
      <c r="J17">
        <f t="shared" si="1"/>
        <v>0</v>
      </c>
      <c r="K17">
        <f t="shared" si="0"/>
        <v>1</v>
      </c>
    </row>
    <row r="18" spans="1:14" ht="12.75" customHeight="1">
      <c r="A18" s="35" t="s">
        <v>17</v>
      </c>
      <c r="B18" s="35"/>
      <c r="C18" s="35"/>
      <c r="D18" s="35"/>
      <c r="E18" s="35"/>
      <c r="F18" s="35"/>
      <c r="G18" s="35"/>
      <c r="H18" s="35"/>
      <c r="I18" s="35"/>
    </row>
    <row r="19" spans="1:14" ht="12.75" customHeight="1">
      <c r="A19" s="35"/>
      <c r="B19" s="35"/>
      <c r="C19" s="35"/>
      <c r="D19" s="35"/>
      <c r="E19" s="35"/>
      <c r="F19" s="35"/>
      <c r="G19" s="35"/>
      <c r="H19" s="35"/>
      <c r="I19" s="35"/>
    </row>
    <row r="20" spans="1:14" ht="13.2">
      <c r="A20" s="2" t="s">
        <v>1</v>
      </c>
      <c r="B20" s="39" t="s">
        <v>16</v>
      </c>
      <c r="C20" s="40"/>
      <c r="D20" s="38"/>
      <c r="E20" s="1" t="s">
        <v>13</v>
      </c>
      <c r="F20" s="41" t="s">
        <v>2</v>
      </c>
      <c r="G20" s="41"/>
      <c r="H20" s="41"/>
      <c r="I20" s="1" t="s">
        <v>13</v>
      </c>
    </row>
    <row r="21" spans="1:14" ht="13.2">
      <c r="A21" s="1">
        <v>13</v>
      </c>
      <c r="B21" s="39"/>
      <c r="C21" s="40"/>
      <c r="D21" s="38"/>
      <c r="E21" s="1">
        <v>9</v>
      </c>
      <c r="F21" s="39"/>
      <c r="G21" s="40"/>
      <c r="H21" s="38"/>
      <c r="I21" s="1">
        <v>5</v>
      </c>
      <c r="J21">
        <f t="shared" si="1"/>
        <v>1</v>
      </c>
      <c r="K21">
        <f t="shared" si="0"/>
        <v>0</v>
      </c>
      <c r="M21">
        <f>SUM(E21:E25)</f>
        <v>32</v>
      </c>
      <c r="N21">
        <f>SUM(I21:I25)</f>
        <v>29</v>
      </c>
    </row>
    <row r="22" spans="1:14" ht="13.2">
      <c r="A22" s="1">
        <v>14</v>
      </c>
      <c r="B22" s="39"/>
      <c r="C22" s="40"/>
      <c r="D22" s="38"/>
      <c r="E22" s="1">
        <v>3</v>
      </c>
      <c r="F22" s="39"/>
      <c r="G22" s="40"/>
      <c r="H22" s="38"/>
      <c r="I22" s="1">
        <v>9</v>
      </c>
      <c r="J22">
        <f t="shared" si="1"/>
        <v>0</v>
      </c>
      <c r="K22">
        <f t="shared" si="0"/>
        <v>1</v>
      </c>
    </row>
    <row r="23" spans="1:14" ht="13.2">
      <c r="A23" s="1">
        <v>15</v>
      </c>
      <c r="B23" s="39"/>
      <c r="C23" s="40"/>
      <c r="D23" s="38"/>
      <c r="E23" s="1">
        <v>9</v>
      </c>
      <c r="F23" s="39"/>
      <c r="G23" s="40"/>
      <c r="H23" s="38"/>
      <c r="I23" s="1">
        <v>1</v>
      </c>
      <c r="J23">
        <f t="shared" si="1"/>
        <v>1</v>
      </c>
      <c r="K23">
        <f t="shared" si="0"/>
        <v>0</v>
      </c>
    </row>
    <row r="24" spans="1:14" ht="13.2">
      <c r="A24" s="1">
        <v>16</v>
      </c>
      <c r="B24" s="39"/>
      <c r="C24" s="40"/>
      <c r="D24" s="38"/>
      <c r="E24" s="1">
        <v>2</v>
      </c>
      <c r="F24" s="39"/>
      <c r="G24" s="40"/>
      <c r="H24" s="38"/>
      <c r="I24" s="1">
        <v>9</v>
      </c>
      <c r="J24">
        <f t="shared" si="1"/>
        <v>0</v>
      </c>
      <c r="K24">
        <f t="shared" si="0"/>
        <v>1</v>
      </c>
    </row>
    <row r="25" spans="1:14" ht="13.2">
      <c r="A25" s="1">
        <v>17</v>
      </c>
      <c r="B25" s="39"/>
      <c r="C25" s="40"/>
      <c r="D25" s="38"/>
      <c r="E25" s="1">
        <v>9</v>
      </c>
      <c r="F25" s="39"/>
      <c r="G25" s="40"/>
      <c r="H25" s="38"/>
      <c r="I25" s="1">
        <v>5</v>
      </c>
      <c r="J25">
        <f t="shared" si="1"/>
        <v>1</v>
      </c>
      <c r="K25">
        <f t="shared" si="0"/>
        <v>0</v>
      </c>
    </row>
    <row r="26" spans="1:14" ht="13.2">
      <c r="A26" s="35" t="s">
        <v>20</v>
      </c>
      <c r="B26" s="35"/>
      <c r="C26" s="35"/>
      <c r="D26" s="35"/>
      <c r="E26" s="35"/>
      <c r="F26" s="35"/>
      <c r="G26" s="35"/>
      <c r="H26" s="35"/>
      <c r="I26" s="35"/>
    </row>
    <row r="27" spans="1:14" ht="13.2">
      <c r="A27" s="35"/>
      <c r="B27" s="35"/>
      <c r="C27" s="35"/>
      <c r="D27" s="35"/>
      <c r="E27" s="35"/>
      <c r="F27" s="35"/>
      <c r="G27" s="35"/>
      <c r="H27" s="35"/>
      <c r="I27" s="35"/>
    </row>
    <row r="28" spans="1:14" ht="13.2">
      <c r="A28" s="2" t="s">
        <v>1</v>
      </c>
      <c r="B28" s="39" t="s">
        <v>16</v>
      </c>
      <c r="C28" s="40"/>
      <c r="D28" s="38"/>
      <c r="E28" s="1" t="s">
        <v>13</v>
      </c>
      <c r="F28" s="41" t="s">
        <v>2</v>
      </c>
      <c r="G28" s="41"/>
      <c r="H28" s="41"/>
      <c r="I28" s="1" t="s">
        <v>13</v>
      </c>
    </row>
    <row r="29" spans="1:14" ht="15.75" customHeight="1">
      <c r="A29" s="1">
        <v>18</v>
      </c>
      <c r="D29" s="1"/>
      <c r="E29" s="1">
        <v>23</v>
      </c>
      <c r="I29" s="1">
        <v>25</v>
      </c>
      <c r="J29">
        <f>IF(E29=25,1,0)</f>
        <v>0</v>
      </c>
      <c r="K29">
        <f>IF(I29=25,1,0)</f>
        <v>1</v>
      </c>
      <c r="M29" s="7">
        <f>SUM(E29:E30)/2.8</f>
        <v>17.142857142857142</v>
      </c>
      <c r="N29" s="7">
        <f>SUM(I29:I30)/2.8</f>
        <v>17.5</v>
      </c>
    </row>
    <row r="30" spans="1:14" ht="15.75" customHeight="1">
      <c r="A30" s="1">
        <v>19</v>
      </c>
      <c r="D30" s="1"/>
      <c r="E30" s="1">
        <v>25</v>
      </c>
      <c r="I30" s="1">
        <v>24</v>
      </c>
      <c r="J30">
        <f t="shared" ref="J30:J38" si="2">IF(E30=25,1,0)</f>
        <v>1</v>
      </c>
      <c r="K30">
        <f t="shared" ref="K30:K38" si="3">IF(I30=25,1,0)</f>
        <v>0</v>
      </c>
      <c r="N30" s="7"/>
    </row>
    <row r="31" spans="1:14" ht="15.75" customHeight="1">
      <c r="A31" s="35" t="s">
        <v>19</v>
      </c>
      <c r="B31" s="35"/>
      <c r="C31" s="35"/>
      <c r="D31" s="35"/>
      <c r="E31" s="35"/>
      <c r="F31" s="35"/>
      <c r="G31" s="35"/>
      <c r="H31" s="35"/>
      <c r="I31" s="35"/>
      <c r="N31" s="7"/>
    </row>
    <row r="32" spans="1:14" ht="15.75" customHeight="1">
      <c r="A32" s="35"/>
      <c r="B32" s="35"/>
      <c r="C32" s="35"/>
      <c r="D32" s="35"/>
      <c r="E32" s="35"/>
      <c r="F32" s="35"/>
      <c r="G32" s="35"/>
      <c r="H32" s="35"/>
      <c r="I32" s="35"/>
      <c r="N32" s="7"/>
    </row>
    <row r="33" spans="1:14" ht="15.75" customHeight="1">
      <c r="A33" s="2" t="s">
        <v>1</v>
      </c>
      <c r="B33" s="39" t="s">
        <v>16</v>
      </c>
      <c r="C33" s="40"/>
      <c r="D33" s="38"/>
      <c r="E33" s="1" t="s">
        <v>13</v>
      </c>
      <c r="F33" s="41" t="s">
        <v>2</v>
      </c>
      <c r="G33" s="41"/>
      <c r="H33" s="41"/>
      <c r="I33" s="1" t="s">
        <v>13</v>
      </c>
      <c r="N33" s="7"/>
    </row>
    <row r="34" spans="1:14" ht="15.75" customHeight="1">
      <c r="A34" s="1">
        <v>20</v>
      </c>
      <c r="B34" s="4"/>
      <c r="D34" s="1"/>
      <c r="E34">
        <v>22</v>
      </c>
      <c r="F34" s="4"/>
      <c r="H34" s="1"/>
      <c r="I34">
        <v>25</v>
      </c>
      <c r="J34">
        <f t="shared" si="2"/>
        <v>0</v>
      </c>
      <c r="K34">
        <f t="shared" si="3"/>
        <v>1</v>
      </c>
      <c r="M34" s="7">
        <f>SUM(E34)/2.8</f>
        <v>7.8571428571428577</v>
      </c>
      <c r="N34" s="7">
        <f>SUM(I34)/2.8</f>
        <v>8.9285714285714288</v>
      </c>
    </row>
    <row r="35" spans="1:14" ht="15.75" customHeight="1">
      <c r="A35" s="35" t="s">
        <v>18</v>
      </c>
      <c r="B35" s="35"/>
      <c r="C35" s="35"/>
      <c r="D35" s="35"/>
      <c r="E35" s="35"/>
      <c r="F35" s="35"/>
      <c r="G35" s="35"/>
      <c r="H35" s="35"/>
      <c r="I35" s="35"/>
      <c r="N35" s="7"/>
    </row>
    <row r="36" spans="1:14" ht="15.75" customHeight="1">
      <c r="A36" s="35"/>
      <c r="B36" s="35"/>
      <c r="C36" s="35"/>
      <c r="D36" s="35"/>
      <c r="E36" s="35"/>
      <c r="F36" s="35"/>
      <c r="G36" s="35"/>
      <c r="H36" s="35"/>
      <c r="I36" s="35"/>
      <c r="N36" s="7"/>
    </row>
    <row r="37" spans="1:14" ht="15.75" customHeight="1">
      <c r="A37" s="2" t="s">
        <v>1</v>
      </c>
      <c r="B37" s="39" t="s">
        <v>16</v>
      </c>
      <c r="C37" s="40"/>
      <c r="D37" s="38"/>
      <c r="E37" s="1" t="s">
        <v>13</v>
      </c>
      <c r="F37" s="41" t="s">
        <v>2</v>
      </c>
      <c r="G37" s="41"/>
      <c r="H37" s="41"/>
      <c r="I37" s="1" t="s">
        <v>13</v>
      </c>
      <c r="N37" s="7"/>
    </row>
    <row r="38" spans="1:14" ht="15.75" customHeight="1">
      <c r="A38" s="1">
        <v>21</v>
      </c>
      <c r="B38" s="4"/>
      <c r="D38" s="1"/>
      <c r="E38">
        <v>25</v>
      </c>
      <c r="F38" s="4"/>
      <c r="H38" s="1"/>
      <c r="I38">
        <v>16</v>
      </c>
      <c r="J38">
        <f t="shared" si="2"/>
        <v>1</v>
      </c>
      <c r="K38">
        <f t="shared" si="3"/>
        <v>0</v>
      </c>
      <c r="M38" s="7">
        <f>SUM(E38)/2.8</f>
        <v>8.9285714285714288</v>
      </c>
      <c r="N38" s="7">
        <f>SUM(I38)/2.8</f>
        <v>5.7142857142857144</v>
      </c>
    </row>
    <row r="39" spans="1:14" ht="15.75" customHeight="1">
      <c r="A39" s="1"/>
      <c r="B39" s="39"/>
      <c r="C39" s="40"/>
      <c r="D39" s="38"/>
      <c r="F39" s="39"/>
      <c r="G39" s="40"/>
      <c r="H39" s="38"/>
    </row>
  </sheetData>
  <mergeCells count="53">
    <mergeCell ref="B24:D24"/>
    <mergeCell ref="F24:H24"/>
    <mergeCell ref="B39:D39"/>
    <mergeCell ref="F39:H39"/>
    <mergeCell ref="B25:D25"/>
    <mergeCell ref="F25:H25"/>
    <mergeCell ref="A26:I27"/>
    <mergeCell ref="B28:D28"/>
    <mergeCell ref="F28:H28"/>
    <mergeCell ref="A31:I32"/>
    <mergeCell ref="B33:D33"/>
    <mergeCell ref="F33:H33"/>
    <mergeCell ref="A35:I36"/>
    <mergeCell ref="B37:D37"/>
    <mergeCell ref="F37:H37"/>
    <mergeCell ref="F20:H20"/>
    <mergeCell ref="B22:D22"/>
    <mergeCell ref="F22:H22"/>
    <mergeCell ref="B23:D23"/>
    <mergeCell ref="F23:H23"/>
    <mergeCell ref="B12:D12"/>
    <mergeCell ref="F12:H12"/>
    <mergeCell ref="B13:D13"/>
    <mergeCell ref="F13:H13"/>
    <mergeCell ref="B21:D21"/>
    <mergeCell ref="F21:H21"/>
    <mergeCell ref="B14:D14"/>
    <mergeCell ref="F14:H14"/>
    <mergeCell ref="B15:D15"/>
    <mergeCell ref="F15:H15"/>
    <mergeCell ref="B16:D16"/>
    <mergeCell ref="F16:H16"/>
    <mergeCell ref="B17:D17"/>
    <mergeCell ref="F17:H17"/>
    <mergeCell ref="A18:I19"/>
    <mergeCell ref="B20:D20"/>
    <mergeCell ref="M8:N8"/>
    <mergeCell ref="B9:D9"/>
    <mergeCell ref="F9:H9"/>
    <mergeCell ref="B11:D11"/>
    <mergeCell ref="F11:H11"/>
    <mergeCell ref="B10:D10"/>
    <mergeCell ref="F10:H10"/>
    <mergeCell ref="A1:H2"/>
    <mergeCell ref="J4:J5"/>
    <mergeCell ref="K4:K5"/>
    <mergeCell ref="B8:D8"/>
    <mergeCell ref="F8:H8"/>
    <mergeCell ref="M4:M5"/>
    <mergeCell ref="N4:N5"/>
    <mergeCell ref="A6:I7"/>
    <mergeCell ref="J6:J7"/>
    <mergeCell ref="K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Overview</vt:lpstr>
      <vt:lpstr>R6 E (2)</vt:lpstr>
      <vt:lpstr>R6 E (1)</vt:lpstr>
      <vt:lpstr>R6 W (2)</vt:lpstr>
      <vt:lpstr>R6 W (1)</vt:lpstr>
      <vt:lpstr>R5 E (2)</vt:lpstr>
      <vt:lpstr>R5 E (1)</vt:lpstr>
      <vt:lpstr>R5 W (2)</vt:lpstr>
      <vt:lpstr>R5 W (1)</vt:lpstr>
      <vt:lpstr>R4 E (1)</vt:lpstr>
      <vt:lpstr>R4 E (2)</vt:lpstr>
      <vt:lpstr>R4 W (1)</vt:lpstr>
      <vt:lpstr>R4 W (2)</vt:lpstr>
      <vt:lpstr>Round 3 West (1)</vt:lpstr>
      <vt:lpstr>Round 3 West (2)</vt:lpstr>
      <vt:lpstr>Round 3 East (1)</vt:lpstr>
      <vt:lpstr>Round 3 East (2)</vt:lpstr>
      <vt:lpstr>R2 W (1)</vt:lpstr>
      <vt:lpstr>R2 W(2)</vt:lpstr>
      <vt:lpstr>R2 E(2)</vt:lpstr>
      <vt:lpstr>R2 E(1)</vt:lpstr>
      <vt:lpstr>R1 W (1)</vt:lpstr>
      <vt:lpstr>R1 W (2)</vt:lpstr>
      <vt:lpstr>R1 E(1)</vt:lpstr>
      <vt:lpstr>R1 E(2)</vt:lpstr>
      <vt:lpstr>Prototype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Huber</dc:creator>
  <cp:lastModifiedBy>Jan Solcani</cp:lastModifiedBy>
  <dcterms:created xsi:type="dcterms:W3CDTF">2023-11-22T17:25:08Z</dcterms:created>
  <dcterms:modified xsi:type="dcterms:W3CDTF">2024-04-09T00:04:32Z</dcterms:modified>
</cp:coreProperties>
</file>